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BalanceSheet" sheetId="1" r:id="rId1"/>
    <sheet name="IncomeStat." sheetId="2" r:id="rId2"/>
    <sheet name="Equity" sheetId="3" r:id="rId3"/>
    <sheet name="CashFlow" sheetId="4" r:id="rId4"/>
  </sheets>
  <definedNames>
    <definedName name="_xlnm.Print_Area" localSheetId="0">'BalanceSheet'!$A$1:$I$55</definedName>
    <definedName name="_xlnm.Print_Area" localSheetId="3">'CashFlow'!$A$1:$E$37</definedName>
    <definedName name="_xlnm.Print_Area" localSheetId="2">'Equity'!$A$1:$H$56</definedName>
    <definedName name="_xlnm.Print_Area" localSheetId="1">'IncomeStat.'!$A$1:$K$50</definedName>
  </definedNames>
  <calcPr fullCalcOnLoad="1"/>
</workbook>
</file>

<file path=xl/sharedStrings.xml><?xml version="1.0" encoding="utf-8"?>
<sst xmlns="http://schemas.openxmlformats.org/spreadsheetml/2006/main" count="138" uniqueCount="95">
  <si>
    <t>Revenue</t>
  </si>
  <si>
    <t>Total</t>
  </si>
  <si>
    <t xml:space="preserve">As at </t>
  </si>
  <si>
    <t>Current Assets</t>
  </si>
  <si>
    <t>Inventories</t>
  </si>
  <si>
    <t>Current Liabilities</t>
  </si>
  <si>
    <t>Taxation</t>
  </si>
  <si>
    <t>Reserves</t>
  </si>
  <si>
    <t>GEORGE KENT (MALAYSIA) BERHAD</t>
  </si>
  <si>
    <t>RM'000</t>
  </si>
  <si>
    <t>Short term investments</t>
  </si>
  <si>
    <t>Tax recoverable</t>
  </si>
  <si>
    <t>Net Current Liabilities</t>
  </si>
  <si>
    <t>Financed by:</t>
  </si>
  <si>
    <t xml:space="preserve">Currency translation </t>
  </si>
  <si>
    <t>difference</t>
  </si>
  <si>
    <t>At 1 February 2002</t>
  </si>
  <si>
    <t>Note</t>
  </si>
  <si>
    <t>Cash and bank balances</t>
  </si>
  <si>
    <t>Share capital</t>
  </si>
  <si>
    <t>Cost of sales</t>
  </si>
  <si>
    <t>Gross profit</t>
  </si>
  <si>
    <t>Other operating income</t>
  </si>
  <si>
    <t>Operating expenses</t>
  </si>
  <si>
    <t>Basic earnings per share (sen)</t>
  </si>
  <si>
    <t>Diluted earnings per share (sen)</t>
  </si>
  <si>
    <t>Share</t>
  </si>
  <si>
    <t>premium</t>
  </si>
  <si>
    <t>capital</t>
  </si>
  <si>
    <t>Currency</t>
  </si>
  <si>
    <t>translation</t>
  </si>
  <si>
    <t>deficit</t>
  </si>
  <si>
    <t>Retained profit/</t>
  </si>
  <si>
    <t>(Accumulated</t>
  </si>
  <si>
    <t>loss)</t>
  </si>
  <si>
    <t>Revaluation</t>
  </si>
  <si>
    <t>reserve</t>
  </si>
  <si>
    <t>Minority interests</t>
  </si>
  <si>
    <t>Finance costs, net</t>
  </si>
  <si>
    <t xml:space="preserve">Share of profit of associates </t>
  </si>
  <si>
    <t>The Condensed Consolidated Income Statements should be read in conjunction with the Annual Report for the year ended 31 January 2003.</t>
  </si>
  <si>
    <t>Non-Current Assets</t>
  </si>
  <si>
    <t>Property, plant &amp; equipment</t>
  </si>
  <si>
    <t>Intangible assets</t>
  </si>
  <si>
    <t>Investment in associates</t>
  </si>
  <si>
    <t>Amount due from an associate</t>
  </si>
  <si>
    <t>Other investments</t>
  </si>
  <si>
    <t>Deferred tax asset</t>
  </si>
  <si>
    <t>Payables</t>
  </si>
  <si>
    <t>Bank borrowings</t>
  </si>
  <si>
    <t>Amount due to an associate</t>
  </si>
  <si>
    <t>Deferred tax liability</t>
  </si>
  <si>
    <t>At 1 February 2003</t>
  </si>
  <si>
    <t>Loss for the quarter</t>
  </si>
  <si>
    <t>At 30 April 2002</t>
  </si>
  <si>
    <t>Effect of exchange rate changes</t>
  </si>
  <si>
    <t>Restated</t>
  </si>
  <si>
    <t>31 January 2003</t>
  </si>
  <si>
    <t>Receivables</t>
  </si>
  <si>
    <t>Shareholders' equity</t>
  </si>
  <si>
    <t>Profit from operations</t>
  </si>
  <si>
    <t>Employee benefits</t>
  </si>
  <si>
    <t>Net Increase in Cash &amp; Cash Equivalents</t>
  </si>
  <si>
    <t>Long term liabilities</t>
  </si>
  <si>
    <t>Cash &amp; Cash Equivalents at 1 February 2003</t>
  </si>
  <si>
    <t>Prior Year Adjustments :-</t>
  </si>
  <si>
    <t>Condensed Consolidated Income Statements for the quarter ended 31 July 2003</t>
  </si>
  <si>
    <t>6 months ended 31 July</t>
  </si>
  <si>
    <t>3 months ended 31 July</t>
  </si>
  <si>
    <t>Finance costs written back</t>
  </si>
  <si>
    <t>Condensed Consolidated Balance Sheet As At 31 July 2003</t>
  </si>
  <si>
    <t>31 July 2003</t>
  </si>
  <si>
    <t>Condensed Consolidated Statement of Changes in Equity for the quarter ended 31 July 2003</t>
  </si>
  <si>
    <t>As Restated</t>
  </si>
  <si>
    <t>Profit/(loss) for the period</t>
  </si>
  <si>
    <t>At 31 July 2003</t>
  </si>
  <si>
    <t>31 July 2002</t>
  </si>
  <si>
    <t>6 months ended</t>
  </si>
  <si>
    <t>Condensed Consolidated Cash Flow Statement for the quarter ended 31 July 2003</t>
  </si>
  <si>
    <t>Cash &amp; Cash Equivalents at 31 July 2003</t>
  </si>
  <si>
    <t>Net cash flow generated from / (used in) investing activities</t>
  </si>
  <si>
    <t>Net cash flow generated from / (used in) operating activities</t>
  </si>
  <si>
    <t>Net cash flow generated from / (used in) financing activities</t>
  </si>
  <si>
    <t>N/A</t>
  </si>
  <si>
    <t>Profit / (Loss) before tax</t>
  </si>
  <si>
    <t>Profit / (Loss) after tax</t>
  </si>
  <si>
    <t>B5</t>
  </si>
  <si>
    <t>B13</t>
  </si>
  <si>
    <t>Net Profit / (Loss) for the period</t>
  </si>
  <si>
    <t>A9</t>
  </si>
  <si>
    <t>B9</t>
  </si>
  <si>
    <t>B7</t>
  </si>
  <si>
    <t>A1</t>
  </si>
  <si>
    <t>The Condensed Consolidated Statement of Changes in Equity should be read in conjunction with the Annual Report for the year ended 31 January 2003.</t>
  </si>
  <si>
    <t>The Condensed Consolidated Cash Flow Statement should be read in conjunction with the Annual Report for the year ended 31 January 2003.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</si>
</sst>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m/d"/>
    <numFmt numFmtId="169" formatCode="mmmmm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center"/>
    </xf>
    <xf numFmtId="165" fontId="0" fillId="0" borderId="1" xfId="15" applyNumberFormat="1" applyBorder="1" applyAlignment="1">
      <alignment horizontal="center"/>
    </xf>
    <xf numFmtId="165" fontId="0" fillId="0" borderId="2" xfId="15" applyNumberFormat="1" applyBorder="1" applyAlignment="1">
      <alignment horizontal="center"/>
    </xf>
    <xf numFmtId="165" fontId="0" fillId="0" borderId="3" xfId="15" applyNumberFormat="1" applyBorder="1" applyAlignment="1">
      <alignment horizontal="center"/>
    </xf>
    <xf numFmtId="0" fontId="0" fillId="0" borderId="0" xfId="0" applyFont="1" applyAlignment="1">
      <alignment/>
    </xf>
    <xf numFmtId="165" fontId="0" fillId="0" borderId="0" xfId="15" applyNumberFormat="1" applyBorder="1" applyAlignment="1">
      <alignment horizontal="center"/>
    </xf>
    <xf numFmtId="165" fontId="0" fillId="0" borderId="4" xfId="15" applyNumberFormat="1" applyBorder="1" applyAlignment="1">
      <alignment horizontal="center"/>
    </xf>
    <xf numFmtId="165" fontId="0" fillId="0" borderId="5" xfId="15" applyNumberFormat="1" applyBorder="1" applyAlignment="1">
      <alignment horizontal="center"/>
    </xf>
    <xf numFmtId="0" fontId="0" fillId="0" borderId="0" xfId="0" applyAlignment="1">
      <alignment horizontal="left" inden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65" fontId="0" fillId="0" borderId="6" xfId="15" applyNumberFormat="1" applyBorder="1" applyAlignment="1">
      <alignment horizontal="center"/>
    </xf>
    <xf numFmtId="165" fontId="0" fillId="0" borderId="7" xfId="15" applyNumberFormat="1" applyBorder="1" applyAlignment="1">
      <alignment horizontal="center"/>
    </xf>
    <xf numFmtId="165" fontId="0" fillId="0" borderId="8" xfId="15" applyNumberFormat="1" applyBorder="1" applyAlignment="1">
      <alignment horizontal="center"/>
    </xf>
    <xf numFmtId="165" fontId="0" fillId="0" borderId="9" xfId="15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10" xfId="15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Alignment="1">
      <alignment horizontal="justify"/>
    </xf>
    <xf numFmtId="43" fontId="0" fillId="0" borderId="0" xfId="15" applyNumberForma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ont="1" applyAlignment="1" quotePrefix="1">
      <alignment/>
    </xf>
    <xf numFmtId="0" fontId="2" fillId="0" borderId="1" xfId="0" applyFont="1" applyBorder="1" applyAlignment="1" quotePrefix="1">
      <alignment/>
    </xf>
    <xf numFmtId="15" fontId="0" fillId="0" borderId="0" xfId="0" applyNumberFormat="1" applyFont="1" applyBorder="1" applyAlignment="1" quotePrefix="1">
      <alignment horizontal="center"/>
    </xf>
    <xf numFmtId="165" fontId="0" fillId="0" borderId="0" xfId="0" applyNumberFormat="1" applyAlignment="1">
      <alignment horizontal="center"/>
    </xf>
    <xf numFmtId="165" fontId="0" fillId="0" borderId="0" xfId="15" applyNumberFormat="1" applyFont="1" applyAlignment="1">
      <alignment horizontal="center"/>
    </xf>
    <xf numFmtId="16" fontId="0" fillId="0" borderId="0" xfId="0" applyNumberFormat="1" applyBorder="1" applyAlignment="1" quotePrefix="1">
      <alignment horizontal="center"/>
    </xf>
    <xf numFmtId="15" fontId="0" fillId="0" borderId="0" xfId="15" applyNumberFormat="1" applyFont="1" applyBorder="1" applyAlignment="1" quotePrefix="1">
      <alignment horizontal="center"/>
    </xf>
    <xf numFmtId="165" fontId="0" fillId="0" borderId="0" xfId="15" applyNumberFormat="1" applyFont="1" applyAlignment="1">
      <alignment/>
    </xf>
    <xf numFmtId="16" fontId="0" fillId="0" borderId="0" xfId="0" applyNumberFormat="1" applyBorder="1" applyAlignment="1">
      <alignment horizontal="center"/>
    </xf>
    <xf numFmtId="165" fontId="0" fillId="0" borderId="5" xfId="15" applyNumberFormat="1" applyBorder="1" applyAlignment="1">
      <alignment/>
    </xf>
    <xf numFmtId="165" fontId="0" fillId="0" borderId="6" xfId="15" applyNumberFormat="1" applyFont="1" applyBorder="1" applyAlignment="1">
      <alignment horizontal="center"/>
    </xf>
    <xf numFmtId="0" fontId="0" fillId="0" borderId="1" xfId="0" applyBorder="1" applyAlignment="1">
      <alignment/>
    </xf>
    <xf numFmtId="165" fontId="0" fillId="0" borderId="1" xfId="15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65" fontId="0" fillId="0" borderId="0" xfId="0" applyNumberFormat="1" applyFont="1" applyAlignment="1">
      <alignment/>
    </xf>
    <xf numFmtId="165" fontId="0" fillId="0" borderId="1" xfId="15" applyNumberFormat="1" applyFont="1" applyBorder="1" applyAlignment="1">
      <alignment horizontal="center"/>
    </xf>
    <xf numFmtId="165" fontId="0" fillId="0" borderId="0" xfId="15" applyNumberFormat="1" applyFont="1" applyBorder="1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4" xfId="15" applyNumberFormat="1" applyFont="1" applyBorder="1" applyAlignment="1">
      <alignment horizontal="center"/>
    </xf>
    <xf numFmtId="43" fontId="0" fillId="0" borderId="5" xfId="15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justify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51</xdr:row>
      <xdr:rowOff>47625</xdr:rowOff>
    </xdr:from>
    <xdr:to>
      <xdr:col>0</xdr:col>
      <xdr:colOff>247650</xdr:colOff>
      <xdr:row>51</xdr:row>
      <xdr:rowOff>123825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6200" y="8467725"/>
          <a:ext cx="1714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76200</xdr:rowOff>
    </xdr:from>
    <xdr:to>
      <xdr:col>0</xdr:col>
      <xdr:colOff>200025</xdr:colOff>
      <xdr:row>51</xdr:row>
      <xdr:rowOff>152400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0" y="8496300"/>
          <a:ext cx="2000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53</xdr:row>
      <xdr:rowOff>9525</xdr:rowOff>
    </xdr:from>
    <xdr:to>
      <xdr:col>8</xdr:col>
      <xdr:colOff>161925</xdr:colOff>
      <xdr:row>55</xdr:row>
      <xdr:rowOff>152400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28575" y="8753475"/>
          <a:ext cx="55435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Condensed Consolidated Balance Sheet should be read in conjunction with the Annual Report for the year ended 31 January 2003.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53</xdr:row>
      <xdr:rowOff>0</xdr:rowOff>
    </xdr:from>
    <xdr:ext cx="76200" cy="200025"/>
    <xdr:sp>
      <xdr:nvSpPr>
        <xdr:cNvPr id="1" name="TextBox 5"/>
        <xdr:cNvSpPr txBox="1">
          <a:spLocks noChangeArrowheads="1"/>
        </xdr:cNvSpPr>
      </xdr:nvSpPr>
      <xdr:spPr>
        <a:xfrm>
          <a:off x="2095500" y="576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53</xdr:row>
      <xdr:rowOff>0</xdr:rowOff>
    </xdr:from>
    <xdr:ext cx="76200" cy="200025"/>
    <xdr:sp>
      <xdr:nvSpPr>
        <xdr:cNvPr id="2" name="TextBox 6"/>
        <xdr:cNvSpPr txBox="1">
          <a:spLocks noChangeArrowheads="1"/>
        </xdr:cNvSpPr>
      </xdr:nvSpPr>
      <xdr:spPr>
        <a:xfrm>
          <a:off x="2143125" y="576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33</xdr:row>
      <xdr:rowOff>66675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41910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34</xdr:row>
      <xdr:rowOff>0</xdr:rowOff>
    </xdr:from>
    <xdr:ext cx="76200" cy="200025"/>
    <xdr:sp>
      <xdr:nvSpPr>
        <xdr:cNvPr id="2" name="TextBox 3"/>
        <xdr:cNvSpPr txBox="1">
          <a:spLocks noChangeArrowheads="1"/>
        </xdr:cNvSpPr>
      </xdr:nvSpPr>
      <xdr:spPr>
        <a:xfrm>
          <a:off x="466725" y="5514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0.7109375" style="0" customWidth="1"/>
    <col min="3" max="3" width="2.7109375" style="0" customWidth="1"/>
    <col min="4" max="4" width="7.7109375" style="2" customWidth="1"/>
    <col min="5" max="5" width="2.7109375" style="0" customWidth="1"/>
    <col min="6" max="6" width="13.8515625" style="5" customWidth="1"/>
    <col min="7" max="7" width="5.8515625" style="0" customWidth="1"/>
    <col min="8" max="8" width="13.8515625" style="0" customWidth="1"/>
    <col min="9" max="9" width="3.140625" style="0" customWidth="1"/>
  </cols>
  <sheetData>
    <row r="1" ht="12.75">
      <c r="A1" s="1" t="s">
        <v>8</v>
      </c>
    </row>
    <row r="3" ht="12.75">
      <c r="A3" s="1" t="s">
        <v>70</v>
      </c>
    </row>
    <row r="4" ht="12.75">
      <c r="A4" s="1"/>
    </row>
    <row r="5" spans="6:8" ht="12.75">
      <c r="F5" s="34"/>
      <c r="H5" s="2" t="s">
        <v>56</v>
      </c>
    </row>
    <row r="6" spans="6:8" ht="12.75">
      <c r="F6" s="6" t="s">
        <v>2</v>
      </c>
      <c r="H6" s="6" t="s">
        <v>2</v>
      </c>
    </row>
    <row r="7" spans="6:8" ht="12.75">
      <c r="F7" s="36" t="s">
        <v>71</v>
      </c>
      <c r="H7" s="36" t="s">
        <v>57</v>
      </c>
    </row>
    <row r="8" spans="4:8" ht="12.75">
      <c r="D8" s="22" t="s">
        <v>17</v>
      </c>
      <c r="F8" s="6" t="s">
        <v>9</v>
      </c>
      <c r="H8" s="6" t="s">
        <v>9</v>
      </c>
    </row>
    <row r="9" ht="12.75">
      <c r="H9" s="5"/>
    </row>
    <row r="10" spans="1:8" ht="12.75">
      <c r="A10" s="1" t="s">
        <v>41</v>
      </c>
      <c r="H10" s="5"/>
    </row>
    <row r="11" spans="1:8" ht="12.75">
      <c r="A11" s="10" t="s">
        <v>42</v>
      </c>
      <c r="D11" s="2" t="s">
        <v>89</v>
      </c>
      <c r="F11" s="6">
        <v>61405</v>
      </c>
      <c r="H11" s="6">
        <v>63348</v>
      </c>
    </row>
    <row r="12" spans="1:8" ht="12.75">
      <c r="A12" s="10" t="s">
        <v>43</v>
      </c>
      <c r="F12" s="6">
        <v>760</v>
      </c>
      <c r="H12" s="6">
        <v>784</v>
      </c>
    </row>
    <row r="13" spans="1:8" ht="12.75">
      <c r="A13" t="s">
        <v>44</v>
      </c>
      <c r="F13" s="6">
        <f>12465-847</f>
        <v>11618</v>
      </c>
      <c r="H13" s="6">
        <v>11218</v>
      </c>
    </row>
    <row r="14" spans="1:8" ht="12.75">
      <c r="A14" t="s">
        <v>45</v>
      </c>
      <c r="F14" s="6">
        <v>847</v>
      </c>
      <c r="H14" s="6">
        <v>687</v>
      </c>
    </row>
    <row r="15" spans="1:8" ht="12.75">
      <c r="A15" t="s">
        <v>46</v>
      </c>
      <c r="D15" s="2" t="s">
        <v>91</v>
      </c>
      <c r="F15" s="34">
        <v>399</v>
      </c>
      <c r="H15" s="34">
        <v>135</v>
      </c>
    </row>
    <row r="16" spans="1:8" ht="12.75">
      <c r="A16" t="s">
        <v>47</v>
      </c>
      <c r="D16" s="2" t="s">
        <v>86</v>
      </c>
      <c r="F16" s="34">
        <v>1694</v>
      </c>
      <c r="H16" s="34">
        <v>1804</v>
      </c>
    </row>
    <row r="17" spans="1:8" ht="12.75">
      <c r="A17" s="10"/>
      <c r="F17" s="6"/>
      <c r="H17" s="6"/>
    </row>
    <row r="18" spans="6:8" ht="12.75">
      <c r="F18" s="6"/>
      <c r="H18" s="6"/>
    </row>
    <row r="19" spans="1:8" ht="12.75">
      <c r="A19" s="1" t="s">
        <v>3</v>
      </c>
      <c r="F19" s="6"/>
      <c r="H19" s="6"/>
    </row>
    <row r="20" spans="1:8" ht="12.75">
      <c r="A20" t="s">
        <v>4</v>
      </c>
      <c r="F20" s="18">
        <f>16594+1257</f>
        <v>17851</v>
      </c>
      <c r="H20" s="18">
        <v>16616</v>
      </c>
    </row>
    <row r="21" spans="1:8" ht="12.75">
      <c r="A21" t="s">
        <v>58</v>
      </c>
      <c r="F21" s="19">
        <f>49612+1989+1246</f>
        <v>52847</v>
      </c>
      <c r="H21" s="19">
        <v>66638</v>
      </c>
    </row>
    <row r="22" spans="1:8" ht="12.75">
      <c r="A22" t="s">
        <v>11</v>
      </c>
      <c r="F22" s="19">
        <v>1447</v>
      </c>
      <c r="H22" s="19">
        <v>1500</v>
      </c>
    </row>
    <row r="23" spans="1:8" ht="12.75">
      <c r="A23" t="s">
        <v>10</v>
      </c>
      <c r="D23" s="2" t="s">
        <v>91</v>
      </c>
      <c r="F23" s="19">
        <v>27611</v>
      </c>
      <c r="H23" s="19">
        <v>27611</v>
      </c>
    </row>
    <row r="24" spans="1:8" ht="12.75">
      <c r="A24" t="s">
        <v>18</v>
      </c>
      <c r="F24" s="20">
        <v>48918</v>
      </c>
      <c r="H24" s="20">
        <v>28428</v>
      </c>
    </row>
    <row r="25" spans="6:8" ht="12.75">
      <c r="F25" s="21">
        <f>SUM(F20:F24)</f>
        <v>148674</v>
      </c>
      <c r="H25" s="21">
        <f>SUM(H20:H24)</f>
        <v>140793</v>
      </c>
    </row>
    <row r="26" spans="6:8" ht="12.75">
      <c r="F26" s="6"/>
      <c r="H26" s="6"/>
    </row>
    <row r="27" spans="1:8" ht="12.75">
      <c r="A27" s="1" t="s">
        <v>5</v>
      </c>
      <c r="F27" s="6"/>
      <c r="H27" s="6"/>
    </row>
    <row r="28" spans="1:8" ht="12.75">
      <c r="A28" t="s">
        <v>48</v>
      </c>
      <c r="F28" s="40">
        <v>-35744</v>
      </c>
      <c r="H28" s="18">
        <v>-41580</v>
      </c>
    </row>
    <row r="29" spans="1:8" ht="12.75">
      <c r="A29" t="s">
        <v>6</v>
      </c>
      <c r="F29" s="19">
        <v>-422</v>
      </c>
      <c r="G29" s="4"/>
      <c r="H29" s="19">
        <v>-600</v>
      </c>
    </row>
    <row r="30" spans="1:8" ht="12.75">
      <c r="A30" t="s">
        <v>49</v>
      </c>
      <c r="D30" s="2" t="s">
        <v>90</v>
      </c>
      <c r="F30" s="20">
        <f>-49110-126217</f>
        <v>-175327</v>
      </c>
      <c r="H30" s="20">
        <v>-162986</v>
      </c>
    </row>
    <row r="31" spans="6:8" ht="12.75">
      <c r="F31" s="20">
        <f>SUM(F28:F30)</f>
        <v>-211493</v>
      </c>
      <c r="H31" s="20">
        <f>SUM(H28:H30)</f>
        <v>-205166</v>
      </c>
    </row>
    <row r="32" spans="1:8" ht="18.75" customHeight="1">
      <c r="A32" s="1" t="s">
        <v>12</v>
      </c>
      <c r="F32" s="8">
        <f>+F25+F31</f>
        <v>-62819</v>
      </c>
      <c r="H32" s="8">
        <f>+H25+H31</f>
        <v>-64373</v>
      </c>
    </row>
    <row r="33" spans="6:8" ht="18.75" customHeight="1" thickBot="1">
      <c r="F33" s="9">
        <f>+SUM(F11:F17)+F32</f>
        <v>13904</v>
      </c>
      <c r="H33" s="9">
        <f>+SUM(H11:H17)+H32</f>
        <v>13603</v>
      </c>
    </row>
    <row r="34" spans="6:8" ht="12.75">
      <c r="F34" s="6"/>
      <c r="H34" s="6"/>
    </row>
    <row r="35" spans="1:8" ht="12.75">
      <c r="A35" s="1" t="s">
        <v>13</v>
      </c>
      <c r="F35" s="6"/>
      <c r="H35" s="6"/>
    </row>
    <row r="36" spans="1:8" ht="12.75">
      <c r="A36" t="s">
        <v>19</v>
      </c>
      <c r="F36" s="6">
        <v>42202</v>
      </c>
      <c r="H36" s="6">
        <v>42202</v>
      </c>
    </row>
    <row r="37" spans="1:8" ht="12.75">
      <c r="A37" t="s">
        <v>7</v>
      </c>
      <c r="F37" s="7">
        <f>+F38-F36</f>
        <v>-31956</v>
      </c>
      <c r="G37" s="29"/>
      <c r="H37" s="7">
        <v>-31559</v>
      </c>
    </row>
    <row r="38" spans="1:8" ht="12.75">
      <c r="A38" t="s">
        <v>59</v>
      </c>
      <c r="F38" s="6">
        <f>+Equity!H31</f>
        <v>10246</v>
      </c>
      <c r="G38" s="29"/>
      <c r="H38" s="6">
        <f>SUM(H36:H37)</f>
        <v>10643</v>
      </c>
    </row>
    <row r="39" ht="12.75">
      <c r="H39" s="5"/>
    </row>
    <row r="40" spans="1:8" ht="12.75">
      <c r="A40" s="10" t="s">
        <v>37</v>
      </c>
      <c r="F40" s="7">
        <v>830</v>
      </c>
      <c r="H40" s="7">
        <v>841</v>
      </c>
    </row>
    <row r="41" spans="6:8" ht="12.75">
      <c r="F41" s="8">
        <f>SUM(F38:F40)</f>
        <v>11076</v>
      </c>
      <c r="H41" s="8">
        <f>SUM(H38:H40)</f>
        <v>11484</v>
      </c>
    </row>
    <row r="42" spans="6:8" ht="12.75">
      <c r="F42" s="11"/>
      <c r="H42" s="11"/>
    </row>
    <row r="43" spans="1:8" ht="12.75">
      <c r="A43" s="1"/>
      <c r="F43" s="6"/>
      <c r="H43" s="6"/>
    </row>
    <row r="44" spans="1:8" ht="12.75">
      <c r="A44" t="s">
        <v>63</v>
      </c>
      <c r="F44" s="6">
        <v>71</v>
      </c>
      <c r="H44" s="6">
        <v>100</v>
      </c>
    </row>
    <row r="45" spans="1:8" ht="12.75">
      <c r="A45" t="s">
        <v>50</v>
      </c>
      <c r="F45" s="6">
        <v>556</v>
      </c>
      <c r="H45" s="6">
        <v>286</v>
      </c>
    </row>
    <row r="46" spans="1:8" ht="12.75">
      <c r="A46" t="s">
        <v>51</v>
      </c>
      <c r="D46" s="2" t="s">
        <v>86</v>
      </c>
      <c r="F46" s="6">
        <v>2201</v>
      </c>
      <c r="H46" s="6">
        <v>1733</v>
      </c>
    </row>
    <row r="47" spans="6:8" ht="12.75" customHeight="1">
      <c r="F47" s="8">
        <f>SUM(F44:F46)</f>
        <v>2828</v>
      </c>
      <c r="H47" s="8">
        <f>SUM(H44:H46)</f>
        <v>2119</v>
      </c>
    </row>
    <row r="48" spans="6:8" ht="12.75">
      <c r="F48" s="6"/>
      <c r="H48" s="6"/>
    </row>
    <row r="49" spans="6:8" ht="13.5" thickBot="1">
      <c r="F49" s="39">
        <f>SUM(F47:F47+F41)</f>
        <v>13904</v>
      </c>
      <c r="H49" s="39">
        <f>SUM(H47:H47+H41)</f>
        <v>13603</v>
      </c>
    </row>
    <row r="51" spans="4:6" ht="12.75" customHeight="1">
      <c r="D51"/>
      <c r="F51"/>
    </row>
    <row r="52" spans="4:6" ht="12.75">
      <c r="D52"/>
      <c r="F52"/>
    </row>
    <row r="58" spans="6:8" ht="12.75">
      <c r="F58" s="5">
        <f>+F33-F49</f>
        <v>0</v>
      </c>
      <c r="H58" s="5">
        <f>+H33-H49</f>
        <v>0</v>
      </c>
    </row>
  </sheetData>
  <printOptions horizontalCentered="1"/>
  <pageMargins left="0.5" right="0.5" top="1" bottom="0.25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7"/>
  <sheetViews>
    <sheetView workbookViewId="0" topLeftCell="A1">
      <pane xSplit="1" ySplit="8" topLeftCell="C4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8" sqref="A48:K49"/>
    </sheetView>
  </sheetViews>
  <sheetFormatPr defaultColWidth="9.140625" defaultRowHeight="12.75"/>
  <cols>
    <col min="1" max="1" width="40.7109375" style="0" customWidth="1"/>
    <col min="2" max="2" width="6.7109375" style="2" customWidth="1"/>
    <col min="3" max="3" width="1.7109375" style="0" customWidth="1"/>
    <col min="4" max="4" width="12.7109375" style="0" customWidth="1"/>
    <col min="5" max="5" width="1.7109375" style="0" customWidth="1"/>
    <col min="6" max="6" width="12.7109375" style="0" customWidth="1"/>
    <col min="7" max="7" width="1.7109375" style="0" customWidth="1"/>
    <col min="8" max="8" width="12.7109375" style="0" customWidth="1"/>
    <col min="9" max="9" width="1.7109375" style="4" customWidth="1"/>
    <col min="10" max="10" width="12.7109375" style="0" customWidth="1"/>
    <col min="11" max="11" width="1.7109375" style="4" customWidth="1"/>
  </cols>
  <sheetData>
    <row r="1" spans="1:7" ht="12.75">
      <c r="A1" s="1" t="s">
        <v>8</v>
      </c>
      <c r="B1" s="17"/>
      <c r="C1" s="1"/>
      <c r="D1" s="1"/>
      <c r="E1" s="1"/>
      <c r="F1" s="1"/>
      <c r="G1" s="1"/>
    </row>
    <row r="3" spans="1:7" ht="12.75">
      <c r="A3" s="1" t="s">
        <v>66</v>
      </c>
      <c r="B3" s="17"/>
      <c r="C3" s="1"/>
      <c r="D3" s="1"/>
      <c r="E3" s="1"/>
      <c r="F3" s="1"/>
      <c r="G3" s="1"/>
    </row>
    <row r="4" spans="1:7" ht="12.75">
      <c r="A4" s="1"/>
      <c r="B4" s="17"/>
      <c r="C4" s="1"/>
      <c r="D4" s="1"/>
      <c r="E4" s="1"/>
      <c r="F4" s="1"/>
      <c r="G4" s="1"/>
    </row>
    <row r="5" spans="4:10" ht="12.75">
      <c r="D5" s="52" t="s">
        <v>68</v>
      </c>
      <c r="E5" s="52"/>
      <c r="F5" s="52"/>
      <c r="H5" s="52" t="s">
        <v>67</v>
      </c>
      <c r="I5" s="52"/>
      <c r="J5" s="52"/>
    </row>
    <row r="6" spans="4:10" ht="12.75">
      <c r="D6" s="35"/>
      <c r="E6" s="35"/>
      <c r="F6" s="38" t="s">
        <v>56</v>
      </c>
      <c r="H6" s="35"/>
      <c r="I6" s="35"/>
      <c r="J6" s="38" t="s">
        <v>56</v>
      </c>
    </row>
    <row r="7" spans="4:11" ht="12.75">
      <c r="D7" s="22">
        <v>2003</v>
      </c>
      <c r="E7" s="23"/>
      <c r="F7" s="22">
        <v>2002</v>
      </c>
      <c r="H7" s="22">
        <v>2003</v>
      </c>
      <c r="I7" s="23"/>
      <c r="J7" s="22">
        <v>2002</v>
      </c>
      <c r="K7" s="23"/>
    </row>
    <row r="8" spans="2:11" ht="12.75">
      <c r="B8" s="22" t="s">
        <v>17</v>
      </c>
      <c r="C8" s="2"/>
      <c r="D8" s="2" t="s">
        <v>9</v>
      </c>
      <c r="E8" s="3"/>
      <c r="F8" s="2" t="s">
        <v>9</v>
      </c>
      <c r="G8" s="2"/>
      <c r="H8" s="2" t="s">
        <v>9</v>
      </c>
      <c r="I8" s="3"/>
      <c r="J8" s="2" t="s">
        <v>9</v>
      </c>
      <c r="K8" s="3"/>
    </row>
    <row r="11" spans="1:13" ht="12.75">
      <c r="A11" s="1" t="s">
        <v>0</v>
      </c>
      <c r="B11" s="22"/>
      <c r="C11" s="10"/>
      <c r="D11" s="44">
        <f>+H11-26528</f>
        <v>28596</v>
      </c>
      <c r="E11" s="10"/>
      <c r="F11" s="44">
        <v>25807</v>
      </c>
      <c r="G11" s="10"/>
      <c r="H11" s="6">
        <v>55124</v>
      </c>
      <c r="I11" s="11"/>
      <c r="J11" s="6">
        <v>45785</v>
      </c>
      <c r="K11" s="11"/>
      <c r="L11" s="2"/>
      <c r="M11" s="2"/>
    </row>
    <row r="12" spans="1:13" ht="12.75">
      <c r="A12" s="1"/>
      <c r="B12" s="22"/>
      <c r="C12" s="10"/>
      <c r="D12" s="10"/>
      <c r="E12" s="10"/>
      <c r="F12" s="10"/>
      <c r="G12" s="10"/>
      <c r="H12" s="6"/>
      <c r="I12" s="11"/>
      <c r="J12" s="6"/>
      <c r="K12" s="11"/>
      <c r="L12" s="2"/>
      <c r="M12" s="2"/>
    </row>
    <row r="13" spans="1:13" ht="12.75">
      <c r="A13" s="10" t="s">
        <v>20</v>
      </c>
      <c r="B13" s="22"/>
      <c r="C13" s="10"/>
      <c r="D13" s="45">
        <v>-19285</v>
      </c>
      <c r="E13" s="46"/>
      <c r="F13" s="45">
        <f>+J13+13404</f>
        <v>-18269</v>
      </c>
      <c r="G13" s="10"/>
      <c r="H13" s="7">
        <v>-38038</v>
      </c>
      <c r="I13" s="11"/>
      <c r="J13" s="7">
        <v>-31673</v>
      </c>
      <c r="K13" s="11"/>
      <c r="L13" s="2"/>
      <c r="M13" s="2"/>
    </row>
    <row r="14" spans="1:13" ht="12.75">
      <c r="A14" s="1"/>
      <c r="B14" s="22"/>
      <c r="C14" s="10"/>
      <c r="D14" s="46"/>
      <c r="E14" s="46"/>
      <c r="F14" s="46"/>
      <c r="G14" s="10"/>
      <c r="H14" s="11"/>
      <c r="I14" s="11"/>
      <c r="J14" s="11"/>
      <c r="K14" s="11"/>
      <c r="L14" s="2"/>
      <c r="M14" s="2"/>
    </row>
    <row r="15" spans="1:13" ht="12.75">
      <c r="A15" s="10" t="s">
        <v>21</v>
      </c>
      <c r="B15" s="22"/>
      <c r="C15" s="10"/>
      <c r="D15" s="11">
        <f>+D11+D13</f>
        <v>9311</v>
      </c>
      <c r="E15" s="10"/>
      <c r="F15" s="11">
        <f>+F11+F13</f>
        <v>7538</v>
      </c>
      <c r="G15" s="10"/>
      <c r="H15" s="11">
        <f>+H11+H13</f>
        <v>17086</v>
      </c>
      <c r="I15" s="11"/>
      <c r="J15" s="11">
        <f>+J11+J13</f>
        <v>14112</v>
      </c>
      <c r="K15" s="11"/>
      <c r="L15" s="2"/>
      <c r="M15" s="2"/>
    </row>
    <row r="16" spans="1:13" ht="12.75">
      <c r="A16" s="10"/>
      <c r="B16" s="22"/>
      <c r="C16" s="10"/>
      <c r="D16" s="10"/>
      <c r="E16" s="10"/>
      <c r="F16" s="10"/>
      <c r="G16" s="10"/>
      <c r="H16" s="11"/>
      <c r="I16" s="11"/>
      <c r="J16" s="11"/>
      <c r="K16" s="11"/>
      <c r="L16" s="2"/>
      <c r="M16" s="2"/>
    </row>
    <row r="17" spans="1:13" ht="12.75">
      <c r="A17" t="s">
        <v>22</v>
      </c>
      <c r="B17" s="22"/>
      <c r="C17" s="10"/>
      <c r="D17" s="44">
        <f>+H17-104</f>
        <v>532</v>
      </c>
      <c r="E17" s="10"/>
      <c r="F17" s="44">
        <v>121</v>
      </c>
      <c r="G17" s="10"/>
      <c r="H17" s="11">
        <v>636</v>
      </c>
      <c r="I17" s="11"/>
      <c r="J17" s="11">
        <v>158</v>
      </c>
      <c r="K17" s="11"/>
      <c r="L17" s="2"/>
      <c r="M17" s="2"/>
    </row>
    <row r="18" spans="2:13" ht="12.75">
      <c r="B18" s="22"/>
      <c r="C18" s="10"/>
      <c r="D18" s="10"/>
      <c r="E18" s="10"/>
      <c r="F18" s="10"/>
      <c r="G18" s="10"/>
      <c r="H18" s="6"/>
      <c r="I18" s="11"/>
      <c r="J18" s="6"/>
      <c r="K18" s="11"/>
      <c r="L18" s="2"/>
      <c r="M18" s="2"/>
    </row>
    <row r="19" spans="1:13" ht="12.75">
      <c r="A19" t="s">
        <v>23</v>
      </c>
      <c r="B19" s="22"/>
      <c r="C19" s="10"/>
      <c r="D19" s="44">
        <f>+H19+5651</f>
        <v>-6956</v>
      </c>
      <c r="E19" s="10"/>
      <c r="F19" s="44">
        <v>-6602</v>
      </c>
      <c r="G19" s="10"/>
      <c r="H19" s="11">
        <v>-12607</v>
      </c>
      <c r="I19" s="11"/>
      <c r="J19" s="11">
        <v>-11851</v>
      </c>
      <c r="K19" s="11"/>
      <c r="L19" s="2"/>
      <c r="M19" s="2"/>
    </row>
    <row r="20" spans="2:13" ht="12.75">
      <c r="B20" s="22"/>
      <c r="C20" s="10"/>
      <c r="D20" s="45"/>
      <c r="E20" s="46"/>
      <c r="F20" s="45"/>
      <c r="G20" s="10"/>
      <c r="H20" s="7"/>
      <c r="I20" s="11"/>
      <c r="J20" s="7"/>
      <c r="K20" s="11"/>
      <c r="L20" s="2"/>
      <c r="M20" s="2"/>
    </row>
    <row r="21" spans="2:13" ht="12.75">
      <c r="B21" s="22"/>
      <c r="C21" s="10"/>
      <c r="D21" s="46"/>
      <c r="E21" s="46"/>
      <c r="F21" s="46"/>
      <c r="G21" s="10"/>
      <c r="H21" s="11"/>
      <c r="I21" s="11"/>
      <c r="J21" s="11"/>
      <c r="K21" s="11"/>
      <c r="L21" s="2"/>
      <c r="M21" s="2"/>
    </row>
    <row r="22" spans="1:13" ht="12.75">
      <c r="A22" s="1" t="s">
        <v>60</v>
      </c>
      <c r="B22" s="22"/>
      <c r="C22" s="10"/>
      <c r="D22" s="6">
        <f>SUM(D14:D20)</f>
        <v>2887</v>
      </c>
      <c r="E22" s="10"/>
      <c r="F22" s="6">
        <f>SUM(F14:F20)</f>
        <v>1057</v>
      </c>
      <c r="G22" s="10"/>
      <c r="H22" s="6">
        <f>SUM(H14:H20)</f>
        <v>5115</v>
      </c>
      <c r="I22" s="11"/>
      <c r="J22" s="6">
        <f>SUM(J14:J20)</f>
        <v>2419</v>
      </c>
      <c r="K22" s="11"/>
      <c r="L22" s="2"/>
      <c r="M22" s="2"/>
    </row>
    <row r="23" spans="2:13" ht="12.75">
      <c r="B23" s="22"/>
      <c r="C23" s="10"/>
      <c r="D23" s="10"/>
      <c r="E23" s="10"/>
      <c r="F23" s="10"/>
      <c r="G23" s="10"/>
      <c r="H23" s="6"/>
      <c r="I23" s="11"/>
      <c r="J23" s="6"/>
      <c r="K23" s="11"/>
      <c r="L23" s="2"/>
      <c r="M23" s="2"/>
    </row>
    <row r="24" spans="1:13" ht="12.75">
      <c r="A24" t="s">
        <v>38</v>
      </c>
      <c r="B24" s="22"/>
      <c r="C24" s="10"/>
      <c r="D24" s="44">
        <f>+H24+2960</f>
        <v>-3009</v>
      </c>
      <c r="E24" s="10"/>
      <c r="F24" s="44">
        <v>-2360</v>
      </c>
      <c r="G24" s="10"/>
      <c r="H24" s="6">
        <v>-5969</v>
      </c>
      <c r="I24" s="11"/>
      <c r="J24" s="6">
        <v>-5794</v>
      </c>
      <c r="K24" s="11"/>
      <c r="L24" s="2"/>
      <c r="M24" s="2"/>
    </row>
    <row r="25" spans="2:13" ht="12.75">
      <c r="B25" s="22"/>
      <c r="C25" s="10"/>
      <c r="D25" s="10"/>
      <c r="E25" s="10"/>
      <c r="F25" s="10"/>
      <c r="G25" s="10"/>
      <c r="H25" s="6"/>
      <c r="I25" s="11"/>
      <c r="J25" s="6"/>
      <c r="K25" s="11"/>
      <c r="L25" s="2"/>
      <c r="M25" s="2"/>
    </row>
    <row r="26" spans="1:13" ht="12.75">
      <c r="A26" t="s">
        <v>69</v>
      </c>
      <c r="B26" s="22"/>
      <c r="C26" s="10"/>
      <c r="D26" s="44">
        <f>+H26</f>
        <v>0</v>
      </c>
      <c r="E26" s="10"/>
      <c r="F26" s="44">
        <f>+J26-0</f>
        <v>6324</v>
      </c>
      <c r="G26" s="10"/>
      <c r="H26" s="6">
        <v>0</v>
      </c>
      <c r="I26" s="11"/>
      <c r="J26" s="6">
        <v>6324</v>
      </c>
      <c r="K26" s="11"/>
      <c r="L26" s="2"/>
      <c r="M26" s="2"/>
    </row>
    <row r="27" spans="2:13" ht="12.75">
      <c r="B27" s="22"/>
      <c r="C27" s="10"/>
      <c r="D27" s="10"/>
      <c r="E27" s="10"/>
      <c r="F27" s="10"/>
      <c r="G27" s="10"/>
      <c r="H27" s="6"/>
      <c r="I27" s="11"/>
      <c r="J27" s="6"/>
      <c r="K27" s="11"/>
      <c r="L27" s="2"/>
      <c r="M27" s="2"/>
    </row>
    <row r="28" spans="1:13" ht="12.75">
      <c r="A28" t="s">
        <v>39</v>
      </c>
      <c r="B28" s="22"/>
      <c r="C28" s="10"/>
      <c r="D28" s="45">
        <f>+H28-291</f>
        <v>293</v>
      </c>
      <c r="E28" s="46"/>
      <c r="F28" s="45">
        <f>+J28-286</f>
        <v>512</v>
      </c>
      <c r="G28" s="10"/>
      <c r="H28" s="7">
        <f>636-52</f>
        <v>584</v>
      </c>
      <c r="I28" s="11"/>
      <c r="J28" s="7">
        <v>798</v>
      </c>
      <c r="K28" s="11"/>
      <c r="L28" s="2"/>
      <c r="M28" s="2"/>
    </row>
    <row r="29" spans="2:13" ht="12.75">
      <c r="B29" s="22"/>
      <c r="C29" s="10"/>
      <c r="D29" s="47"/>
      <c r="E29" s="46"/>
      <c r="F29" s="47"/>
      <c r="G29" s="10"/>
      <c r="H29" s="6"/>
      <c r="I29" s="11"/>
      <c r="J29" s="6"/>
      <c r="K29" s="11"/>
      <c r="L29" s="2"/>
      <c r="M29" s="2"/>
    </row>
    <row r="30" spans="1:13" ht="12.75">
      <c r="A30" s="1" t="s">
        <v>84</v>
      </c>
      <c r="B30" s="22"/>
      <c r="C30" s="10"/>
      <c r="D30" s="6">
        <f>SUM(D21:D28)</f>
        <v>171</v>
      </c>
      <c r="E30" s="46"/>
      <c r="F30" s="6">
        <f>SUM(F21:F28)</f>
        <v>5533</v>
      </c>
      <c r="G30" s="10"/>
      <c r="H30" s="6">
        <f>SUM(H21:H28)</f>
        <v>-270</v>
      </c>
      <c r="I30" s="11"/>
      <c r="J30" s="6">
        <f>SUM(J21:J28)</f>
        <v>3747</v>
      </c>
      <c r="K30" s="11"/>
      <c r="L30" s="2"/>
      <c r="M30" s="2"/>
    </row>
    <row r="31" spans="2:13" ht="12.75">
      <c r="B31" s="22"/>
      <c r="C31" s="10"/>
      <c r="D31" s="47"/>
      <c r="E31" s="46"/>
      <c r="F31" s="47"/>
      <c r="G31" s="10"/>
      <c r="H31" s="6"/>
      <c r="I31" s="11"/>
      <c r="J31" s="6"/>
      <c r="K31" s="11"/>
      <c r="L31" s="2"/>
      <c r="M31" s="2"/>
    </row>
    <row r="32" spans="1:13" ht="12.75">
      <c r="A32" t="s">
        <v>6</v>
      </c>
      <c r="B32" s="22" t="s">
        <v>86</v>
      </c>
      <c r="C32" s="10"/>
      <c r="D32" s="45">
        <f>+H32+651</f>
        <v>-799</v>
      </c>
      <c r="E32" s="46"/>
      <c r="F32" s="45">
        <f>+J32+498</f>
        <v>-785</v>
      </c>
      <c r="G32" s="10"/>
      <c r="H32" s="7">
        <f>-578-872</f>
        <v>-1450</v>
      </c>
      <c r="I32" s="11"/>
      <c r="J32" s="7">
        <f>-643-320-320</f>
        <v>-1283</v>
      </c>
      <c r="K32" s="11"/>
      <c r="L32" s="2"/>
      <c r="M32" s="2"/>
    </row>
    <row r="33" spans="2:13" ht="12.75">
      <c r="B33" s="22"/>
      <c r="C33" s="10"/>
      <c r="D33" s="47"/>
      <c r="E33" s="46"/>
      <c r="F33" s="47"/>
      <c r="G33" s="10"/>
      <c r="H33" s="6"/>
      <c r="I33" s="11"/>
      <c r="J33" s="6"/>
      <c r="K33" s="11"/>
      <c r="L33" s="2"/>
      <c r="M33" s="2"/>
    </row>
    <row r="34" spans="1:13" ht="12.75">
      <c r="A34" s="1" t="s">
        <v>85</v>
      </c>
      <c r="B34" s="22"/>
      <c r="C34" s="10"/>
      <c r="D34" s="6">
        <f>SUM(D29:D32)</f>
        <v>-628</v>
      </c>
      <c r="E34" s="46"/>
      <c r="F34" s="6">
        <f>SUM(F29:F32)</f>
        <v>4748</v>
      </c>
      <c r="G34" s="10"/>
      <c r="H34" s="6">
        <f>SUM(H29:H32)</f>
        <v>-1720</v>
      </c>
      <c r="I34" s="11"/>
      <c r="J34" s="6">
        <f>SUM(J29:J32)</f>
        <v>2464</v>
      </c>
      <c r="K34" s="11"/>
      <c r="L34" s="2"/>
      <c r="M34" s="2"/>
    </row>
    <row r="35" spans="2:13" ht="12.75">
      <c r="B35" s="22"/>
      <c r="C35" s="10"/>
      <c r="D35" s="47"/>
      <c r="E35" s="46"/>
      <c r="F35" s="47"/>
      <c r="G35" s="10"/>
      <c r="H35" s="6"/>
      <c r="I35" s="11"/>
      <c r="J35" s="6"/>
      <c r="K35" s="11"/>
      <c r="L35" s="2"/>
      <c r="M35" s="2"/>
    </row>
    <row r="36" spans="1:13" ht="12.75">
      <c r="A36" t="s">
        <v>37</v>
      </c>
      <c r="B36" s="22"/>
      <c r="C36" s="10"/>
      <c r="D36" s="45">
        <f>+H36-4</f>
        <v>7</v>
      </c>
      <c r="E36" s="46"/>
      <c r="F36" s="45">
        <f>+J36+24</f>
        <v>-123</v>
      </c>
      <c r="G36" s="10"/>
      <c r="H36" s="7">
        <v>11</v>
      </c>
      <c r="I36" s="11"/>
      <c r="J36" s="7">
        <v>-147</v>
      </c>
      <c r="K36" s="11"/>
      <c r="L36" s="2"/>
      <c r="M36" s="2"/>
    </row>
    <row r="37" spans="2:13" ht="12.75">
      <c r="B37" s="22"/>
      <c r="C37" s="10"/>
      <c r="D37" s="47"/>
      <c r="E37" s="46"/>
      <c r="F37" s="47"/>
      <c r="G37" s="10"/>
      <c r="H37" s="6"/>
      <c r="I37" s="11"/>
      <c r="J37" s="6"/>
      <c r="K37" s="11"/>
      <c r="L37" s="2"/>
      <c r="M37" s="2"/>
    </row>
    <row r="38" spans="1:13" ht="13.5" thickBot="1">
      <c r="A38" s="1" t="s">
        <v>88</v>
      </c>
      <c r="B38" s="22"/>
      <c r="C38" s="10"/>
      <c r="D38" s="13">
        <f>SUM(D33:D36)</f>
        <v>-621</v>
      </c>
      <c r="E38" s="46"/>
      <c r="F38" s="13">
        <f>SUM(F33:F36)</f>
        <v>4625</v>
      </c>
      <c r="G38" s="10"/>
      <c r="H38" s="13">
        <f>SUM(H33:H36)</f>
        <v>-1709</v>
      </c>
      <c r="I38" s="11"/>
      <c r="J38" s="13">
        <f>SUM(J33:J36)</f>
        <v>2317</v>
      </c>
      <c r="K38" s="11"/>
      <c r="L38" s="2"/>
      <c r="M38" s="2"/>
    </row>
    <row r="39" spans="2:13" ht="12.75">
      <c r="B39" s="22"/>
      <c r="C39" s="10"/>
      <c r="D39" s="47"/>
      <c r="E39" s="46"/>
      <c r="F39" s="47"/>
      <c r="G39" s="10"/>
      <c r="H39" s="6"/>
      <c r="I39" s="11"/>
      <c r="J39" s="6"/>
      <c r="K39" s="11"/>
      <c r="L39" s="2"/>
      <c r="M39" s="2"/>
    </row>
    <row r="40" spans="1:13" ht="13.5" thickBot="1">
      <c r="A40" t="s">
        <v>24</v>
      </c>
      <c r="B40" s="22" t="s">
        <v>87</v>
      </c>
      <c r="C40" s="10"/>
      <c r="D40" s="28">
        <f>+D38/84405.583*100</f>
        <v>-0.735733322285091</v>
      </c>
      <c r="E40" s="46"/>
      <c r="F40" s="28">
        <f>+F38/84405.583*100</f>
        <v>5.479495355182844</v>
      </c>
      <c r="G40" s="10"/>
      <c r="H40" s="28">
        <f>+H38/84405.583*100</f>
        <v>-2.0247475809745903</v>
      </c>
      <c r="I40" s="11"/>
      <c r="J40" s="28">
        <f>+J38/84405.583*100</f>
        <v>2.745079078477546</v>
      </c>
      <c r="K40" s="11"/>
      <c r="L40" s="2"/>
      <c r="M40" s="2"/>
    </row>
    <row r="41" spans="2:13" ht="12.75">
      <c r="B41" s="22"/>
      <c r="C41" s="10"/>
      <c r="D41" s="48"/>
      <c r="E41" s="46"/>
      <c r="F41" s="48"/>
      <c r="G41" s="10"/>
      <c r="H41" s="12"/>
      <c r="I41" s="11"/>
      <c r="J41" s="12"/>
      <c r="K41" s="11"/>
      <c r="L41" s="2"/>
      <c r="M41" s="2"/>
    </row>
    <row r="42" spans="1:13" ht="13.5" thickBot="1">
      <c r="A42" t="s">
        <v>25</v>
      </c>
      <c r="B42" s="22" t="s">
        <v>87</v>
      </c>
      <c r="C42" s="10"/>
      <c r="D42" s="49" t="s">
        <v>83</v>
      </c>
      <c r="E42" s="46"/>
      <c r="F42" s="49" t="s">
        <v>83</v>
      </c>
      <c r="G42" s="10"/>
      <c r="H42" s="49" t="s">
        <v>83</v>
      </c>
      <c r="I42" s="11"/>
      <c r="J42" s="49" t="s">
        <v>83</v>
      </c>
      <c r="K42" s="11"/>
      <c r="L42" s="2"/>
      <c r="M42" s="2"/>
    </row>
    <row r="43" spans="2:13" ht="12.75">
      <c r="B43" s="22"/>
      <c r="C43" s="10"/>
      <c r="D43" s="22"/>
      <c r="E43" s="23"/>
      <c r="F43" s="22"/>
      <c r="G43" s="10"/>
      <c r="H43" s="2"/>
      <c r="I43" s="3"/>
      <c r="J43" s="2"/>
      <c r="K43" s="3"/>
      <c r="L43" s="2"/>
      <c r="M43" s="2"/>
    </row>
    <row r="44" spans="2:13" ht="12.75">
      <c r="B44" s="22"/>
      <c r="C44" s="10"/>
      <c r="D44" s="10"/>
      <c r="E44" s="10"/>
      <c r="F44" s="10"/>
      <c r="G44" s="10"/>
      <c r="H44" s="2"/>
      <c r="I44" s="3"/>
      <c r="J44" s="2"/>
      <c r="K44" s="3"/>
      <c r="L44" s="2"/>
      <c r="M44" s="2"/>
    </row>
    <row r="45" spans="2:13" ht="12.75">
      <c r="B45" s="22"/>
      <c r="C45" s="10"/>
      <c r="D45" s="10"/>
      <c r="E45" s="10"/>
      <c r="F45" s="10"/>
      <c r="G45" s="10"/>
      <c r="H45" s="2"/>
      <c r="I45" s="3"/>
      <c r="J45" s="2"/>
      <c r="K45" s="3"/>
      <c r="L45" s="2"/>
      <c r="M45" s="2"/>
    </row>
    <row r="46" spans="8:13" ht="12.75">
      <c r="H46" s="2"/>
      <c r="I46" s="3"/>
      <c r="J46" s="2"/>
      <c r="K46" s="3"/>
      <c r="L46" s="2"/>
      <c r="M46" s="2"/>
    </row>
    <row r="47" spans="8:13" ht="12.75">
      <c r="H47" s="2"/>
      <c r="I47" s="3"/>
      <c r="J47" s="2"/>
      <c r="K47" s="3"/>
      <c r="L47" s="2"/>
      <c r="M47" s="2"/>
    </row>
    <row r="48" spans="1:13" ht="12.75">
      <c r="A48" s="51" t="s">
        <v>40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2"/>
      <c r="M48" s="2"/>
    </row>
    <row r="49" spans="1:13" ht="12.7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2"/>
      <c r="M49" s="2"/>
    </row>
    <row r="50" spans="8:13" ht="12.75">
      <c r="H50" s="2"/>
      <c r="I50" s="3"/>
      <c r="J50" s="2"/>
      <c r="K50" s="3"/>
      <c r="L50" s="2"/>
      <c r="M50" s="2"/>
    </row>
    <row r="51" spans="8:13" ht="12.75">
      <c r="H51" s="2"/>
      <c r="I51" s="3"/>
      <c r="J51" s="2"/>
      <c r="K51" s="3"/>
      <c r="L51" s="2"/>
      <c r="M51" s="2"/>
    </row>
    <row r="52" spans="8:13" ht="12.75">
      <c r="H52" s="2"/>
      <c r="I52" s="3"/>
      <c r="J52" s="2"/>
      <c r="K52" s="3"/>
      <c r="L52" s="2"/>
      <c r="M52" s="2"/>
    </row>
    <row r="53" spans="8:13" ht="12.75">
      <c r="H53" s="2"/>
      <c r="I53" s="3"/>
      <c r="J53" s="2"/>
      <c r="K53" s="3"/>
      <c r="L53" s="2"/>
      <c r="M53" s="2"/>
    </row>
    <row r="54" spans="8:13" ht="12.75">
      <c r="H54" s="2"/>
      <c r="I54" s="3"/>
      <c r="J54" s="2"/>
      <c r="K54" s="3"/>
      <c r="L54" s="2"/>
      <c r="M54" s="2"/>
    </row>
    <row r="55" spans="8:13" ht="12.75">
      <c r="H55" s="2"/>
      <c r="I55" s="3"/>
      <c r="J55" s="2"/>
      <c r="K55" s="3"/>
      <c r="L55" s="2"/>
      <c r="M55" s="2"/>
    </row>
    <row r="56" spans="8:13" ht="12.75">
      <c r="H56" s="2"/>
      <c r="I56" s="3"/>
      <c r="J56" s="2"/>
      <c r="K56" s="3"/>
      <c r="L56" s="2"/>
      <c r="M56" s="2"/>
    </row>
    <row r="57" spans="8:13" ht="12.75">
      <c r="H57" s="2"/>
      <c r="I57" s="3"/>
      <c r="J57" s="2"/>
      <c r="K57" s="3"/>
      <c r="L57" s="2"/>
      <c r="M57" s="2"/>
    </row>
    <row r="58" spans="8:13" ht="12.75">
      <c r="H58" s="2"/>
      <c r="I58" s="3"/>
      <c r="J58" s="2"/>
      <c r="K58" s="3"/>
      <c r="L58" s="2"/>
      <c r="M58" s="2"/>
    </row>
    <row r="59" spans="8:13" ht="12.75">
      <c r="H59" s="2"/>
      <c r="I59" s="3"/>
      <c r="J59" s="2"/>
      <c r="K59" s="3"/>
      <c r="L59" s="2"/>
      <c r="M59" s="2"/>
    </row>
    <row r="60" spans="8:13" ht="12.75">
      <c r="H60" s="2"/>
      <c r="I60" s="3"/>
      <c r="J60" s="2"/>
      <c r="K60" s="3"/>
      <c r="L60" s="2"/>
      <c r="M60" s="2"/>
    </row>
    <row r="61" spans="8:13" ht="12.75">
      <c r="H61" s="2"/>
      <c r="I61" s="3"/>
      <c r="J61" s="2"/>
      <c r="K61" s="3"/>
      <c r="L61" s="2"/>
      <c r="M61" s="2"/>
    </row>
    <row r="62" spans="8:13" ht="12.75">
      <c r="H62" s="2"/>
      <c r="I62" s="3"/>
      <c r="J62" s="2"/>
      <c r="K62" s="3"/>
      <c r="L62" s="2"/>
      <c r="M62" s="2"/>
    </row>
    <row r="63" spans="8:13" ht="12.75">
      <c r="H63" s="2"/>
      <c r="I63" s="3"/>
      <c r="J63" s="2"/>
      <c r="K63" s="3"/>
      <c r="L63" s="2"/>
      <c r="M63" s="2"/>
    </row>
    <row r="64" spans="8:13" ht="12.75">
      <c r="H64" s="2"/>
      <c r="I64" s="3"/>
      <c r="J64" s="2"/>
      <c r="K64" s="3"/>
      <c r="L64" s="2"/>
      <c r="M64" s="2"/>
    </row>
    <row r="65" spans="8:13" ht="12.75">
      <c r="H65" s="2"/>
      <c r="I65" s="3"/>
      <c r="J65" s="2"/>
      <c r="K65" s="3"/>
      <c r="L65" s="2"/>
      <c r="M65" s="2"/>
    </row>
    <row r="66" spans="8:13" ht="12.75">
      <c r="H66" s="2"/>
      <c r="I66" s="3"/>
      <c r="J66" s="2"/>
      <c r="K66" s="3"/>
      <c r="L66" s="2"/>
      <c r="M66" s="2"/>
    </row>
    <row r="67" spans="8:13" ht="12.75">
      <c r="H67" s="2"/>
      <c r="I67" s="3"/>
      <c r="J67" s="2"/>
      <c r="K67" s="3"/>
      <c r="L67" s="2"/>
      <c r="M67" s="2"/>
    </row>
    <row r="68" spans="8:13" ht="12.75">
      <c r="H68" s="2"/>
      <c r="I68" s="3"/>
      <c r="J68" s="2"/>
      <c r="K68" s="3"/>
      <c r="L68" s="2"/>
      <c r="M68" s="2"/>
    </row>
    <row r="69" spans="8:13" ht="12.75">
      <c r="H69" s="2"/>
      <c r="I69" s="3"/>
      <c r="J69" s="2"/>
      <c r="K69" s="3"/>
      <c r="L69" s="2"/>
      <c r="M69" s="2"/>
    </row>
    <row r="70" spans="8:13" ht="12.75">
      <c r="H70" s="2"/>
      <c r="I70" s="3"/>
      <c r="J70" s="2"/>
      <c r="K70" s="3"/>
      <c r="L70" s="2"/>
      <c r="M70" s="2"/>
    </row>
    <row r="71" spans="8:13" ht="12.75">
      <c r="H71" s="2"/>
      <c r="I71" s="3"/>
      <c r="J71" s="2"/>
      <c r="K71" s="3"/>
      <c r="L71" s="2"/>
      <c r="M71" s="2"/>
    </row>
    <row r="72" spans="8:13" ht="12.75">
      <c r="H72" s="2"/>
      <c r="I72" s="3"/>
      <c r="J72" s="2"/>
      <c r="K72" s="3"/>
      <c r="L72" s="2"/>
      <c r="M72" s="2"/>
    </row>
    <row r="73" spans="8:13" ht="12.75">
      <c r="H73" s="2"/>
      <c r="I73" s="3"/>
      <c r="J73" s="2"/>
      <c r="K73" s="3"/>
      <c r="L73" s="2"/>
      <c r="M73" s="2"/>
    </row>
    <row r="74" spans="8:13" ht="12.75">
      <c r="H74" s="2"/>
      <c r="I74" s="3"/>
      <c r="J74" s="2"/>
      <c r="K74" s="3"/>
      <c r="L74" s="2"/>
      <c r="M74" s="2"/>
    </row>
    <row r="75" spans="8:13" ht="12.75">
      <c r="H75" s="2"/>
      <c r="I75" s="3"/>
      <c r="J75" s="2"/>
      <c r="K75" s="3"/>
      <c r="L75" s="2"/>
      <c r="M75" s="2"/>
    </row>
    <row r="76" spans="8:13" ht="12.75">
      <c r="H76" s="2"/>
      <c r="I76" s="3"/>
      <c r="J76" s="2"/>
      <c r="K76" s="3"/>
      <c r="L76" s="2"/>
      <c r="M76" s="2"/>
    </row>
    <row r="77" spans="8:13" ht="12.75">
      <c r="H77" s="2"/>
      <c r="I77" s="3"/>
      <c r="J77" s="2"/>
      <c r="K77" s="3"/>
      <c r="L77" s="2"/>
      <c r="M77" s="2"/>
    </row>
    <row r="78" spans="8:13" ht="12.75">
      <c r="H78" s="2"/>
      <c r="I78" s="3"/>
      <c r="J78" s="2"/>
      <c r="K78" s="3"/>
      <c r="L78" s="2"/>
      <c r="M78" s="2"/>
    </row>
    <row r="79" spans="8:13" ht="12.75">
      <c r="H79" s="2"/>
      <c r="I79" s="3"/>
      <c r="J79" s="2"/>
      <c r="K79" s="3"/>
      <c r="L79" s="2"/>
      <c r="M79" s="2"/>
    </row>
    <row r="80" spans="8:13" ht="12.75">
      <c r="H80" s="2"/>
      <c r="I80" s="3"/>
      <c r="J80" s="2"/>
      <c r="K80" s="3"/>
      <c r="L80" s="2"/>
      <c r="M80" s="2"/>
    </row>
    <row r="81" spans="8:13" ht="12.75">
      <c r="H81" s="2"/>
      <c r="I81" s="3"/>
      <c r="J81" s="2"/>
      <c r="K81" s="3"/>
      <c r="L81" s="2"/>
      <c r="M81" s="2"/>
    </row>
    <row r="82" spans="8:13" ht="12.75">
      <c r="H82" s="2"/>
      <c r="I82" s="3"/>
      <c r="J82" s="2"/>
      <c r="K82" s="3"/>
      <c r="L82" s="2"/>
      <c r="M82" s="2"/>
    </row>
    <row r="83" spans="8:13" ht="12.75">
      <c r="H83" s="2"/>
      <c r="I83" s="3"/>
      <c r="J83" s="2"/>
      <c r="K83" s="3"/>
      <c r="L83" s="2"/>
      <c r="M83" s="2"/>
    </row>
    <row r="84" spans="8:13" ht="12.75">
      <c r="H84" s="2"/>
      <c r="I84" s="3"/>
      <c r="J84" s="2"/>
      <c r="K84" s="3"/>
      <c r="L84" s="2"/>
      <c r="M84" s="2"/>
    </row>
    <row r="85" spans="8:13" ht="12.75">
      <c r="H85" s="2"/>
      <c r="I85" s="3"/>
      <c r="J85" s="2"/>
      <c r="K85" s="3"/>
      <c r="L85" s="2"/>
      <c r="M85" s="2"/>
    </row>
    <row r="86" spans="8:13" ht="12.75">
      <c r="H86" s="2"/>
      <c r="I86" s="3"/>
      <c r="J86" s="2"/>
      <c r="K86" s="3"/>
      <c r="L86" s="2"/>
      <c r="M86" s="2"/>
    </row>
    <row r="87" spans="8:13" ht="12.75">
      <c r="H87" s="2"/>
      <c r="I87" s="3"/>
      <c r="J87" s="2"/>
      <c r="K87" s="3"/>
      <c r="L87" s="2"/>
      <c r="M87" s="2"/>
    </row>
    <row r="88" spans="8:13" ht="12.75">
      <c r="H88" s="2"/>
      <c r="I88" s="3"/>
      <c r="J88" s="2"/>
      <c r="K88" s="3"/>
      <c r="L88" s="2"/>
      <c r="M88" s="2"/>
    </row>
    <row r="89" spans="8:13" ht="12.75">
      <c r="H89" s="2"/>
      <c r="I89" s="3"/>
      <c r="J89" s="2"/>
      <c r="K89" s="3"/>
      <c r="L89" s="2"/>
      <c r="M89" s="2"/>
    </row>
    <row r="90" spans="8:13" ht="12.75">
      <c r="H90" s="2"/>
      <c r="I90" s="3"/>
      <c r="J90" s="2"/>
      <c r="K90" s="3"/>
      <c r="L90" s="2"/>
      <c r="M90" s="2"/>
    </row>
    <row r="91" spans="8:13" ht="12.75">
      <c r="H91" s="2"/>
      <c r="I91" s="3"/>
      <c r="J91" s="2"/>
      <c r="K91" s="3"/>
      <c r="L91" s="2"/>
      <c r="M91" s="2"/>
    </row>
    <row r="92" spans="8:13" ht="12.75">
      <c r="H92" s="2"/>
      <c r="I92" s="3"/>
      <c r="J92" s="2"/>
      <c r="K92" s="3"/>
      <c r="L92" s="2"/>
      <c r="M92" s="2"/>
    </row>
    <row r="93" spans="8:13" ht="12.75">
      <c r="H93" s="2"/>
      <c r="I93" s="3"/>
      <c r="J93" s="2"/>
      <c r="K93" s="3"/>
      <c r="L93" s="2"/>
      <c r="M93" s="2"/>
    </row>
    <row r="94" spans="8:13" ht="12.75">
      <c r="H94" s="2"/>
      <c r="I94" s="3"/>
      <c r="J94" s="2"/>
      <c r="K94" s="3"/>
      <c r="L94" s="2"/>
      <c r="M94" s="2"/>
    </row>
    <row r="95" spans="8:13" ht="12.75">
      <c r="H95" s="2"/>
      <c r="I95" s="3"/>
      <c r="J95" s="2"/>
      <c r="K95" s="3"/>
      <c r="L95" s="2"/>
      <c r="M95" s="2"/>
    </row>
    <row r="96" spans="8:13" ht="12.75">
      <c r="H96" s="2"/>
      <c r="I96" s="3"/>
      <c r="J96" s="2"/>
      <c r="K96" s="3"/>
      <c r="L96" s="2"/>
      <c r="M96" s="2"/>
    </row>
    <row r="97" spans="8:13" ht="12.75">
      <c r="H97" s="2"/>
      <c r="I97" s="3"/>
      <c r="J97" s="2"/>
      <c r="K97" s="3"/>
      <c r="L97" s="2"/>
      <c r="M97" s="2"/>
    </row>
    <row r="98" spans="8:13" ht="12.75">
      <c r="H98" s="2"/>
      <c r="I98" s="3"/>
      <c r="J98" s="2"/>
      <c r="K98" s="3"/>
      <c r="L98" s="2"/>
      <c r="M98" s="2"/>
    </row>
    <row r="99" spans="8:13" ht="12.75">
      <c r="H99" s="2"/>
      <c r="I99" s="3"/>
      <c r="J99" s="2"/>
      <c r="K99" s="3"/>
      <c r="L99" s="2"/>
      <c r="M99" s="2"/>
    </row>
    <row r="100" spans="8:13" ht="12.75">
      <c r="H100" s="2"/>
      <c r="I100" s="3"/>
      <c r="J100" s="2"/>
      <c r="K100" s="3"/>
      <c r="L100" s="2"/>
      <c r="M100" s="2"/>
    </row>
    <row r="101" spans="8:13" ht="12.75">
      <c r="H101" s="2"/>
      <c r="I101" s="3"/>
      <c r="J101" s="2"/>
      <c r="K101" s="3"/>
      <c r="L101" s="2"/>
      <c r="M101" s="2"/>
    </row>
    <row r="102" spans="8:13" ht="12.75">
      <c r="H102" s="2"/>
      <c r="I102" s="3"/>
      <c r="J102" s="2"/>
      <c r="K102" s="3"/>
      <c r="L102" s="2"/>
      <c r="M102" s="2"/>
    </row>
    <row r="103" spans="8:13" ht="12.75">
      <c r="H103" s="2"/>
      <c r="I103" s="3"/>
      <c r="J103" s="2"/>
      <c r="K103" s="3"/>
      <c r="L103" s="2"/>
      <c r="M103" s="2"/>
    </row>
    <row r="104" spans="8:13" ht="12.75">
      <c r="H104" s="2"/>
      <c r="I104" s="3"/>
      <c r="J104" s="2"/>
      <c r="K104" s="3"/>
      <c r="L104" s="2"/>
      <c r="M104" s="2"/>
    </row>
    <row r="105" spans="8:13" ht="12.75">
      <c r="H105" s="2"/>
      <c r="I105" s="3"/>
      <c r="J105" s="2"/>
      <c r="K105" s="3"/>
      <c r="L105" s="2"/>
      <c r="M105" s="2"/>
    </row>
    <row r="106" spans="8:13" ht="12.75">
      <c r="H106" s="2"/>
      <c r="I106" s="3"/>
      <c r="J106" s="2"/>
      <c r="K106" s="3"/>
      <c r="L106" s="2"/>
      <c r="M106" s="2"/>
    </row>
    <row r="107" spans="8:13" ht="12.75">
      <c r="H107" s="2"/>
      <c r="I107" s="3"/>
      <c r="J107" s="2"/>
      <c r="K107" s="3"/>
      <c r="L107" s="2"/>
      <c r="M107" s="2"/>
    </row>
    <row r="108" spans="8:13" ht="12.75">
      <c r="H108" s="2"/>
      <c r="I108" s="3"/>
      <c r="J108" s="2"/>
      <c r="K108" s="3"/>
      <c r="L108" s="2"/>
      <c r="M108" s="2"/>
    </row>
    <row r="109" spans="8:13" ht="12.75">
      <c r="H109" s="2"/>
      <c r="I109" s="3"/>
      <c r="J109" s="2"/>
      <c r="K109" s="3"/>
      <c r="L109" s="2"/>
      <c r="M109" s="2"/>
    </row>
    <row r="110" spans="8:13" ht="12.75">
      <c r="H110" s="2"/>
      <c r="I110" s="3"/>
      <c r="J110" s="2"/>
      <c r="K110" s="3"/>
      <c r="L110" s="2"/>
      <c r="M110" s="2"/>
    </row>
    <row r="111" spans="8:13" ht="12.75">
      <c r="H111" s="2"/>
      <c r="I111" s="3"/>
      <c r="J111" s="2"/>
      <c r="K111" s="3"/>
      <c r="L111" s="2"/>
      <c r="M111" s="2"/>
    </row>
    <row r="112" spans="8:13" ht="12.75">
      <c r="H112" s="2"/>
      <c r="I112" s="3"/>
      <c r="J112" s="2"/>
      <c r="K112" s="3"/>
      <c r="L112" s="2"/>
      <c r="M112" s="2"/>
    </row>
    <row r="113" spans="8:13" ht="12.75">
      <c r="H113" s="2"/>
      <c r="I113" s="3"/>
      <c r="J113" s="2"/>
      <c r="K113" s="3"/>
      <c r="L113" s="2"/>
      <c r="M113" s="2"/>
    </row>
    <row r="114" spans="8:13" ht="12.75">
      <c r="H114" s="2"/>
      <c r="I114" s="3"/>
      <c r="J114" s="2"/>
      <c r="K114" s="3"/>
      <c r="L114" s="2"/>
      <c r="M114" s="2"/>
    </row>
    <row r="115" spans="8:13" ht="12.75">
      <c r="H115" s="2"/>
      <c r="I115" s="3"/>
      <c r="J115" s="2"/>
      <c r="K115" s="3"/>
      <c r="L115" s="2"/>
      <c r="M115" s="2"/>
    </row>
    <row r="116" spans="8:13" ht="12.75">
      <c r="H116" s="2"/>
      <c r="I116" s="3"/>
      <c r="J116" s="2"/>
      <c r="K116" s="3"/>
      <c r="L116" s="2"/>
      <c r="M116" s="2"/>
    </row>
    <row r="117" spans="8:13" ht="12.75">
      <c r="H117" s="2"/>
      <c r="I117" s="3"/>
      <c r="J117" s="2"/>
      <c r="K117" s="3"/>
      <c r="L117" s="2"/>
      <c r="M117" s="2"/>
    </row>
    <row r="118" spans="8:13" ht="12.75">
      <c r="H118" s="2"/>
      <c r="I118" s="3"/>
      <c r="J118" s="2"/>
      <c r="K118" s="3"/>
      <c r="L118" s="2"/>
      <c r="M118" s="2"/>
    </row>
    <row r="119" spans="8:13" ht="12.75">
      <c r="H119" s="2"/>
      <c r="I119" s="3"/>
      <c r="J119" s="2"/>
      <c r="K119" s="3"/>
      <c r="L119" s="2"/>
      <c r="M119" s="2"/>
    </row>
    <row r="120" spans="8:13" ht="12.75">
      <c r="H120" s="2"/>
      <c r="I120" s="3"/>
      <c r="J120" s="2"/>
      <c r="K120" s="3"/>
      <c r="L120" s="2"/>
      <c r="M120" s="2"/>
    </row>
    <row r="121" spans="8:13" ht="12.75">
      <c r="H121" s="2"/>
      <c r="I121" s="3"/>
      <c r="J121" s="2"/>
      <c r="K121" s="3"/>
      <c r="L121" s="2"/>
      <c r="M121" s="2"/>
    </row>
    <row r="122" spans="8:13" ht="12.75">
      <c r="H122" s="2"/>
      <c r="I122" s="3"/>
      <c r="J122" s="2"/>
      <c r="K122" s="3"/>
      <c r="L122" s="2"/>
      <c r="M122" s="2"/>
    </row>
    <row r="123" spans="8:13" ht="12.75">
      <c r="H123" s="2"/>
      <c r="I123" s="3"/>
      <c r="J123" s="2"/>
      <c r="K123" s="3"/>
      <c r="L123" s="2"/>
      <c r="M123" s="2"/>
    </row>
    <row r="124" spans="8:13" ht="12.75">
      <c r="H124" s="2"/>
      <c r="I124" s="3"/>
      <c r="J124" s="2"/>
      <c r="K124" s="3"/>
      <c r="L124" s="2"/>
      <c r="M124" s="2"/>
    </row>
    <row r="125" spans="8:13" ht="12.75">
      <c r="H125" s="2"/>
      <c r="I125" s="3"/>
      <c r="J125" s="2"/>
      <c r="K125" s="3"/>
      <c r="L125" s="2"/>
      <c r="M125" s="2"/>
    </row>
    <row r="126" spans="8:13" ht="12.75">
      <c r="H126" s="2"/>
      <c r="I126" s="3"/>
      <c r="J126" s="2"/>
      <c r="K126" s="3"/>
      <c r="L126" s="2"/>
      <c r="M126" s="2"/>
    </row>
    <row r="127" spans="8:13" ht="12.75">
      <c r="H127" s="2"/>
      <c r="I127" s="3"/>
      <c r="J127" s="2"/>
      <c r="K127" s="3"/>
      <c r="L127" s="2"/>
      <c r="M127" s="2"/>
    </row>
    <row r="128" spans="8:13" ht="12.75">
      <c r="H128" s="2"/>
      <c r="I128" s="3"/>
      <c r="J128" s="2"/>
      <c r="K128" s="3"/>
      <c r="L128" s="2"/>
      <c r="M128" s="2"/>
    </row>
    <row r="129" spans="8:13" ht="12.75">
      <c r="H129" s="2"/>
      <c r="I129" s="3"/>
      <c r="J129" s="2"/>
      <c r="K129" s="3"/>
      <c r="L129" s="2"/>
      <c r="M129" s="2"/>
    </row>
    <row r="130" spans="8:13" ht="12.75">
      <c r="H130" s="2"/>
      <c r="I130" s="3"/>
      <c r="J130" s="2"/>
      <c r="K130" s="3"/>
      <c r="L130" s="2"/>
      <c r="M130" s="2"/>
    </row>
    <row r="131" spans="8:13" ht="12.75">
      <c r="H131" s="2"/>
      <c r="I131" s="3"/>
      <c r="J131" s="2"/>
      <c r="K131" s="3"/>
      <c r="L131" s="2"/>
      <c r="M131" s="2"/>
    </row>
    <row r="132" spans="8:13" ht="12.75">
      <c r="H132" s="2"/>
      <c r="I132" s="3"/>
      <c r="J132" s="2"/>
      <c r="K132" s="3"/>
      <c r="L132" s="2"/>
      <c r="M132" s="2"/>
    </row>
    <row r="133" spans="8:13" ht="12.75">
      <c r="H133" s="2"/>
      <c r="I133" s="3"/>
      <c r="J133" s="2"/>
      <c r="K133" s="3"/>
      <c r="L133" s="2"/>
      <c r="M133" s="2"/>
    </row>
    <row r="134" spans="8:13" ht="12.75">
      <c r="H134" s="2"/>
      <c r="I134" s="3"/>
      <c r="J134" s="2"/>
      <c r="K134" s="3"/>
      <c r="L134" s="2"/>
      <c r="M134" s="2"/>
    </row>
    <row r="135" spans="8:13" ht="12.75">
      <c r="H135" s="2"/>
      <c r="I135" s="3"/>
      <c r="J135" s="2"/>
      <c r="K135" s="3"/>
      <c r="L135" s="2"/>
      <c r="M135" s="2"/>
    </row>
    <row r="136" spans="8:13" ht="12.75">
      <c r="H136" s="2"/>
      <c r="I136" s="3"/>
      <c r="J136" s="2"/>
      <c r="K136" s="3"/>
      <c r="L136" s="2"/>
      <c r="M136" s="2"/>
    </row>
    <row r="137" spans="8:13" ht="12.75">
      <c r="H137" s="2"/>
      <c r="I137" s="3"/>
      <c r="J137" s="2"/>
      <c r="K137" s="3"/>
      <c r="L137" s="2"/>
      <c r="M137" s="2"/>
    </row>
    <row r="138" spans="8:13" ht="12.75">
      <c r="H138" s="2"/>
      <c r="I138" s="3"/>
      <c r="J138" s="2"/>
      <c r="K138" s="3"/>
      <c r="L138" s="2"/>
      <c r="M138" s="2"/>
    </row>
    <row r="139" spans="8:13" ht="12.75">
      <c r="H139" s="2"/>
      <c r="I139" s="3"/>
      <c r="J139" s="2"/>
      <c r="K139" s="3"/>
      <c r="L139" s="2"/>
      <c r="M139" s="2"/>
    </row>
    <row r="140" spans="8:13" ht="12.75">
      <c r="H140" s="2"/>
      <c r="I140" s="3"/>
      <c r="J140" s="2"/>
      <c r="K140" s="3"/>
      <c r="L140" s="2"/>
      <c r="M140" s="2"/>
    </row>
    <row r="141" spans="8:13" ht="12.75">
      <c r="H141" s="2"/>
      <c r="I141" s="3"/>
      <c r="J141" s="2"/>
      <c r="K141" s="3"/>
      <c r="L141" s="2"/>
      <c r="M141" s="2"/>
    </row>
    <row r="142" spans="8:13" ht="12.75">
      <c r="H142" s="2"/>
      <c r="I142" s="3"/>
      <c r="J142" s="2"/>
      <c r="K142" s="3"/>
      <c r="L142" s="2"/>
      <c r="M142" s="2"/>
    </row>
    <row r="143" spans="8:13" ht="12.75">
      <c r="H143" s="2"/>
      <c r="I143" s="3"/>
      <c r="J143" s="2"/>
      <c r="K143" s="3"/>
      <c r="L143" s="2"/>
      <c r="M143" s="2"/>
    </row>
    <row r="144" spans="8:13" ht="12.75">
      <c r="H144" s="2"/>
      <c r="I144" s="3"/>
      <c r="J144" s="2"/>
      <c r="K144" s="3"/>
      <c r="L144" s="2"/>
      <c r="M144" s="2"/>
    </row>
    <row r="145" spans="8:13" ht="12.75">
      <c r="H145" s="2"/>
      <c r="I145" s="3"/>
      <c r="J145" s="2"/>
      <c r="K145" s="3"/>
      <c r="L145" s="2"/>
      <c r="M145" s="2"/>
    </row>
    <row r="146" spans="8:13" ht="12.75">
      <c r="H146" s="2"/>
      <c r="I146" s="3"/>
      <c r="J146" s="2"/>
      <c r="K146" s="3"/>
      <c r="L146" s="2"/>
      <c r="M146" s="2"/>
    </row>
    <row r="147" spans="8:13" ht="12.75">
      <c r="H147" s="2"/>
      <c r="I147" s="3"/>
      <c r="J147" s="2"/>
      <c r="K147" s="3"/>
      <c r="L147" s="2"/>
      <c r="M147" s="2"/>
    </row>
    <row r="148" spans="8:13" ht="12.75">
      <c r="H148" s="2"/>
      <c r="I148" s="3"/>
      <c r="J148" s="2"/>
      <c r="K148" s="3"/>
      <c r="L148" s="2"/>
      <c r="M148" s="2"/>
    </row>
    <row r="149" spans="8:13" ht="12.75">
      <c r="H149" s="2"/>
      <c r="I149" s="3"/>
      <c r="J149" s="2"/>
      <c r="K149" s="3"/>
      <c r="L149" s="2"/>
      <c r="M149" s="2"/>
    </row>
    <row r="150" spans="8:13" ht="12.75">
      <c r="H150" s="2"/>
      <c r="I150" s="3"/>
      <c r="J150" s="2"/>
      <c r="K150" s="3"/>
      <c r="L150" s="2"/>
      <c r="M150" s="2"/>
    </row>
    <row r="151" spans="8:13" ht="12.75">
      <c r="H151" s="2"/>
      <c r="I151" s="3"/>
      <c r="J151" s="2"/>
      <c r="K151" s="3"/>
      <c r="L151" s="2"/>
      <c r="M151" s="2"/>
    </row>
    <row r="152" spans="8:13" ht="12.75">
      <c r="H152" s="2"/>
      <c r="I152" s="3"/>
      <c r="J152" s="2"/>
      <c r="K152" s="3"/>
      <c r="L152" s="2"/>
      <c r="M152" s="2"/>
    </row>
    <row r="153" spans="8:13" ht="12.75">
      <c r="H153" s="2"/>
      <c r="I153" s="3"/>
      <c r="J153" s="2"/>
      <c r="K153" s="3"/>
      <c r="L153" s="2"/>
      <c r="M153" s="2"/>
    </row>
    <row r="154" spans="8:13" ht="12.75">
      <c r="H154" s="2"/>
      <c r="I154" s="3"/>
      <c r="J154" s="2"/>
      <c r="K154" s="3"/>
      <c r="L154" s="2"/>
      <c r="M154" s="2"/>
    </row>
    <row r="155" spans="8:13" ht="12.75">
      <c r="H155" s="2"/>
      <c r="I155" s="3"/>
      <c r="J155" s="2"/>
      <c r="K155" s="3"/>
      <c r="L155" s="2"/>
      <c r="M155" s="2"/>
    </row>
    <row r="156" spans="8:13" ht="12.75">
      <c r="H156" s="2"/>
      <c r="I156" s="3"/>
      <c r="J156" s="2"/>
      <c r="K156" s="3"/>
      <c r="L156" s="2"/>
      <c r="M156" s="2"/>
    </row>
    <row r="157" spans="8:13" ht="12.75">
      <c r="H157" s="2"/>
      <c r="I157" s="3"/>
      <c r="J157" s="2"/>
      <c r="K157" s="3"/>
      <c r="L157" s="2"/>
      <c r="M157" s="2"/>
    </row>
    <row r="158" spans="8:13" ht="12.75">
      <c r="H158" s="2"/>
      <c r="I158" s="3"/>
      <c r="J158" s="2"/>
      <c r="K158" s="3"/>
      <c r="L158" s="2"/>
      <c r="M158" s="2"/>
    </row>
    <row r="159" spans="8:13" ht="12.75">
      <c r="H159" s="2"/>
      <c r="I159" s="3"/>
      <c r="J159" s="2"/>
      <c r="K159" s="3"/>
      <c r="L159" s="2"/>
      <c r="M159" s="2"/>
    </row>
    <row r="160" spans="8:13" ht="12.75">
      <c r="H160" s="2"/>
      <c r="I160" s="3"/>
      <c r="J160" s="2"/>
      <c r="K160" s="3"/>
      <c r="L160" s="2"/>
      <c r="M160" s="2"/>
    </row>
    <row r="161" spans="8:13" ht="12.75">
      <c r="H161" s="2"/>
      <c r="I161" s="3"/>
      <c r="J161" s="2"/>
      <c r="K161" s="3"/>
      <c r="L161" s="2"/>
      <c r="M161" s="2"/>
    </row>
    <row r="162" spans="8:13" ht="12.75">
      <c r="H162" s="2"/>
      <c r="I162" s="3"/>
      <c r="J162" s="2"/>
      <c r="K162" s="3"/>
      <c r="L162" s="2"/>
      <c r="M162" s="2"/>
    </row>
    <row r="163" spans="8:13" ht="12.75">
      <c r="H163" s="2"/>
      <c r="I163" s="3"/>
      <c r="J163" s="2"/>
      <c r="K163" s="3"/>
      <c r="L163" s="2"/>
      <c r="M163" s="2"/>
    </row>
    <row r="164" spans="8:13" ht="12.75">
      <c r="H164" s="2"/>
      <c r="I164" s="3"/>
      <c r="J164" s="2"/>
      <c r="K164" s="3"/>
      <c r="L164" s="2"/>
      <c r="M164" s="2"/>
    </row>
    <row r="165" spans="8:13" ht="12.75">
      <c r="H165" s="2"/>
      <c r="I165" s="3"/>
      <c r="J165" s="2"/>
      <c r="K165" s="3"/>
      <c r="L165" s="2"/>
      <c r="M165" s="2"/>
    </row>
    <row r="166" spans="8:13" ht="12.75">
      <c r="H166" s="2"/>
      <c r="I166" s="3"/>
      <c r="J166" s="2"/>
      <c r="K166" s="3"/>
      <c r="L166" s="2"/>
      <c r="M166" s="2"/>
    </row>
    <row r="167" spans="8:13" ht="12.75">
      <c r="H167" s="2"/>
      <c r="I167" s="3"/>
      <c r="J167" s="2"/>
      <c r="K167" s="3"/>
      <c r="L167" s="2"/>
      <c r="M167" s="2"/>
    </row>
    <row r="168" spans="8:13" ht="12.75">
      <c r="H168" s="2"/>
      <c r="I168" s="3"/>
      <c r="J168" s="2"/>
      <c r="K168" s="3"/>
      <c r="L168" s="2"/>
      <c r="M168" s="2"/>
    </row>
    <row r="169" spans="8:13" ht="12.75">
      <c r="H169" s="2"/>
      <c r="I169" s="3"/>
      <c r="J169" s="2"/>
      <c r="K169" s="3"/>
      <c r="L169" s="2"/>
      <c r="M169" s="2"/>
    </row>
    <row r="170" spans="8:13" ht="12.75">
      <c r="H170" s="2"/>
      <c r="I170" s="3"/>
      <c r="J170" s="2"/>
      <c r="K170" s="3"/>
      <c r="L170" s="2"/>
      <c r="M170" s="2"/>
    </row>
    <row r="171" spans="8:13" ht="12.75">
      <c r="H171" s="2"/>
      <c r="I171" s="3"/>
      <c r="J171" s="2"/>
      <c r="K171" s="3"/>
      <c r="L171" s="2"/>
      <c r="M171" s="2"/>
    </row>
    <row r="172" spans="8:13" ht="12.75">
      <c r="H172" s="2"/>
      <c r="I172" s="3"/>
      <c r="J172" s="2"/>
      <c r="K172" s="3"/>
      <c r="L172" s="2"/>
      <c r="M172" s="2"/>
    </row>
    <row r="173" spans="8:13" ht="12.75">
      <c r="H173" s="2"/>
      <c r="I173" s="3"/>
      <c r="J173" s="2"/>
      <c r="K173" s="3"/>
      <c r="L173" s="2"/>
      <c r="M173" s="2"/>
    </row>
    <row r="174" spans="8:13" ht="12.75">
      <c r="H174" s="2"/>
      <c r="I174" s="3"/>
      <c r="J174" s="2"/>
      <c r="K174" s="3"/>
      <c r="L174" s="2"/>
      <c r="M174" s="2"/>
    </row>
    <row r="175" spans="8:13" ht="12.75">
      <c r="H175" s="2"/>
      <c r="I175" s="3"/>
      <c r="J175" s="2"/>
      <c r="K175" s="3"/>
      <c r="L175" s="2"/>
      <c r="M175" s="2"/>
    </row>
    <row r="176" spans="8:13" ht="12.75">
      <c r="H176" s="2"/>
      <c r="I176" s="3"/>
      <c r="J176" s="2"/>
      <c r="K176" s="3"/>
      <c r="L176" s="2"/>
      <c r="M176" s="2"/>
    </row>
    <row r="177" spans="8:13" ht="12.75">
      <c r="H177" s="2"/>
      <c r="I177" s="3"/>
      <c r="J177" s="2"/>
      <c r="K177" s="3"/>
      <c r="L177" s="2"/>
      <c r="M177" s="2"/>
    </row>
    <row r="178" spans="8:13" ht="12.75">
      <c r="H178" s="2"/>
      <c r="I178" s="3"/>
      <c r="J178" s="2"/>
      <c r="K178" s="3"/>
      <c r="L178" s="2"/>
      <c r="M178" s="2"/>
    </row>
    <row r="179" spans="8:13" ht="12.75">
      <c r="H179" s="2"/>
      <c r="I179" s="3"/>
      <c r="J179" s="2"/>
      <c r="K179" s="3"/>
      <c r="L179" s="2"/>
      <c r="M179" s="2"/>
    </row>
    <row r="180" spans="8:13" ht="12.75">
      <c r="H180" s="2"/>
      <c r="I180" s="3"/>
      <c r="J180" s="2"/>
      <c r="K180" s="3"/>
      <c r="L180" s="2"/>
      <c r="M180" s="2"/>
    </row>
    <row r="181" spans="8:13" ht="12.75">
      <c r="H181" s="2"/>
      <c r="I181" s="3"/>
      <c r="J181" s="2"/>
      <c r="K181" s="3"/>
      <c r="L181" s="2"/>
      <c r="M181" s="2"/>
    </row>
    <row r="182" spans="8:13" ht="12.75">
      <c r="H182" s="2"/>
      <c r="I182" s="3"/>
      <c r="J182" s="2"/>
      <c r="K182" s="3"/>
      <c r="L182" s="2"/>
      <c r="M182" s="2"/>
    </row>
    <row r="183" spans="8:13" ht="12.75">
      <c r="H183" s="2"/>
      <c r="I183" s="3"/>
      <c r="J183" s="2"/>
      <c r="K183" s="3"/>
      <c r="L183" s="2"/>
      <c r="M183" s="2"/>
    </row>
    <row r="184" spans="8:13" ht="12.75">
      <c r="H184" s="2"/>
      <c r="I184" s="3"/>
      <c r="J184" s="2"/>
      <c r="K184" s="3"/>
      <c r="L184" s="2"/>
      <c r="M184" s="2"/>
    </row>
    <row r="185" spans="8:13" ht="12.75">
      <c r="H185" s="2"/>
      <c r="I185" s="3"/>
      <c r="J185" s="2"/>
      <c r="K185" s="3"/>
      <c r="L185" s="2"/>
      <c r="M185" s="2"/>
    </row>
    <row r="186" spans="8:13" ht="12.75">
      <c r="H186" s="2"/>
      <c r="I186" s="3"/>
      <c r="J186" s="2"/>
      <c r="K186" s="3"/>
      <c r="L186" s="2"/>
      <c r="M186" s="2"/>
    </row>
    <row r="187" spans="8:13" ht="12.75">
      <c r="H187" s="2"/>
      <c r="I187" s="3"/>
      <c r="J187" s="2"/>
      <c r="K187" s="3"/>
      <c r="L187" s="2"/>
      <c r="M187" s="2"/>
    </row>
    <row r="188" spans="8:13" ht="12.75">
      <c r="H188" s="2"/>
      <c r="I188" s="3"/>
      <c r="J188" s="2"/>
      <c r="K188" s="3"/>
      <c r="L188" s="2"/>
      <c r="M188" s="2"/>
    </row>
    <row r="189" spans="8:13" ht="12.75">
      <c r="H189" s="2"/>
      <c r="I189" s="3"/>
      <c r="J189" s="2"/>
      <c r="K189" s="3"/>
      <c r="L189" s="2"/>
      <c r="M189" s="2"/>
    </row>
    <row r="190" spans="8:13" ht="12.75">
      <c r="H190" s="2"/>
      <c r="I190" s="3"/>
      <c r="J190" s="2"/>
      <c r="K190" s="3"/>
      <c r="L190" s="2"/>
      <c r="M190" s="2"/>
    </row>
    <row r="191" spans="8:13" ht="12.75">
      <c r="H191" s="2"/>
      <c r="I191" s="3"/>
      <c r="J191" s="2"/>
      <c r="K191" s="3"/>
      <c r="L191" s="2"/>
      <c r="M191" s="2"/>
    </row>
    <row r="192" spans="8:13" ht="12.75">
      <c r="H192" s="2"/>
      <c r="I192" s="3"/>
      <c r="J192" s="2"/>
      <c r="K192" s="3"/>
      <c r="L192" s="2"/>
      <c r="M192" s="2"/>
    </row>
    <row r="193" spans="8:13" ht="12.75">
      <c r="H193" s="2"/>
      <c r="I193" s="3"/>
      <c r="J193" s="2"/>
      <c r="K193" s="3"/>
      <c r="L193" s="2"/>
      <c r="M193" s="2"/>
    </row>
    <row r="194" spans="8:13" ht="12.75">
      <c r="H194" s="2"/>
      <c r="I194" s="3"/>
      <c r="J194" s="2"/>
      <c r="K194" s="3"/>
      <c r="L194" s="2"/>
      <c r="M194" s="2"/>
    </row>
    <row r="195" spans="8:13" ht="12.75">
      <c r="H195" s="2"/>
      <c r="I195" s="3"/>
      <c r="J195" s="2"/>
      <c r="K195" s="3"/>
      <c r="L195" s="2"/>
      <c r="M195" s="2"/>
    </row>
    <row r="196" spans="8:13" ht="12.75">
      <c r="H196" s="2"/>
      <c r="I196" s="3"/>
      <c r="J196" s="2"/>
      <c r="K196" s="3"/>
      <c r="L196" s="2"/>
      <c r="M196" s="2"/>
    </row>
    <row r="197" spans="8:13" ht="12.75">
      <c r="H197" s="2"/>
      <c r="I197" s="3"/>
      <c r="J197" s="2"/>
      <c r="K197" s="3"/>
      <c r="L197" s="2"/>
      <c r="M197" s="2"/>
    </row>
    <row r="198" spans="8:13" ht="12.75">
      <c r="H198" s="2"/>
      <c r="I198" s="3"/>
      <c r="J198" s="2"/>
      <c r="K198" s="3"/>
      <c r="L198" s="2"/>
      <c r="M198" s="2"/>
    </row>
    <row r="199" spans="8:13" ht="12.75">
      <c r="H199" s="2"/>
      <c r="I199" s="3"/>
      <c r="J199" s="2"/>
      <c r="K199" s="3"/>
      <c r="L199" s="2"/>
      <c r="M199" s="2"/>
    </row>
    <row r="200" spans="8:13" ht="12.75">
      <c r="H200" s="2"/>
      <c r="I200" s="3"/>
      <c r="J200" s="2"/>
      <c r="K200" s="3"/>
      <c r="L200" s="2"/>
      <c r="M200" s="2"/>
    </row>
    <row r="201" spans="8:13" ht="12.75">
      <c r="H201" s="2"/>
      <c r="I201" s="3"/>
      <c r="J201" s="2"/>
      <c r="K201" s="3"/>
      <c r="L201" s="2"/>
      <c r="M201" s="2"/>
    </row>
    <row r="202" spans="8:13" ht="12.75">
      <c r="H202" s="2"/>
      <c r="I202" s="3"/>
      <c r="J202" s="2"/>
      <c r="K202" s="3"/>
      <c r="L202" s="2"/>
      <c r="M202" s="2"/>
    </row>
    <row r="203" spans="8:13" ht="12.75">
      <c r="H203" s="2"/>
      <c r="I203" s="3"/>
      <c r="J203" s="2"/>
      <c r="K203" s="3"/>
      <c r="L203" s="2"/>
      <c r="M203" s="2"/>
    </row>
    <row r="204" spans="8:13" ht="12.75">
      <c r="H204" s="2"/>
      <c r="I204" s="3"/>
      <c r="J204" s="2"/>
      <c r="K204" s="3"/>
      <c r="L204" s="2"/>
      <c r="M204" s="2"/>
    </row>
    <row r="205" spans="8:13" ht="12.75">
      <c r="H205" s="2"/>
      <c r="I205" s="3"/>
      <c r="J205" s="2"/>
      <c r="K205" s="3"/>
      <c r="L205" s="2"/>
      <c r="M205" s="2"/>
    </row>
    <row r="206" spans="8:13" ht="12.75">
      <c r="H206" s="2"/>
      <c r="I206" s="3"/>
      <c r="J206" s="2"/>
      <c r="K206" s="3"/>
      <c r="L206" s="2"/>
      <c r="M206" s="2"/>
    </row>
    <row r="207" spans="8:13" ht="12.75">
      <c r="H207" s="2"/>
      <c r="I207" s="3"/>
      <c r="J207" s="2"/>
      <c r="K207" s="3"/>
      <c r="L207" s="2"/>
      <c r="M207" s="2"/>
    </row>
    <row r="208" spans="8:13" ht="12.75">
      <c r="H208" s="2"/>
      <c r="I208" s="3"/>
      <c r="J208" s="2"/>
      <c r="K208" s="3"/>
      <c r="L208" s="2"/>
      <c r="M208" s="2"/>
    </row>
    <row r="209" spans="8:13" ht="12.75">
      <c r="H209" s="2"/>
      <c r="I209" s="3"/>
      <c r="J209" s="2"/>
      <c r="K209" s="3"/>
      <c r="L209" s="2"/>
      <c r="M209" s="2"/>
    </row>
    <row r="210" spans="8:13" ht="12.75">
      <c r="H210" s="2"/>
      <c r="I210" s="3"/>
      <c r="J210" s="2"/>
      <c r="K210" s="3"/>
      <c r="L210" s="2"/>
      <c r="M210" s="2"/>
    </row>
    <row r="211" spans="8:13" ht="12.75">
      <c r="H211" s="2"/>
      <c r="I211" s="3"/>
      <c r="J211" s="2"/>
      <c r="K211" s="3"/>
      <c r="L211" s="2"/>
      <c r="M211" s="2"/>
    </row>
    <row r="212" spans="8:13" ht="12.75">
      <c r="H212" s="2"/>
      <c r="I212" s="3"/>
      <c r="J212" s="2"/>
      <c r="K212" s="3"/>
      <c r="L212" s="2"/>
      <c r="M212" s="2"/>
    </row>
    <row r="213" spans="8:13" ht="12.75">
      <c r="H213" s="2"/>
      <c r="I213" s="3"/>
      <c r="J213" s="2"/>
      <c r="K213" s="3"/>
      <c r="L213" s="2"/>
      <c r="M213" s="2"/>
    </row>
    <row r="214" spans="8:13" ht="12.75">
      <c r="H214" s="2"/>
      <c r="I214" s="3"/>
      <c r="J214" s="2"/>
      <c r="K214" s="3"/>
      <c r="L214" s="2"/>
      <c r="M214" s="2"/>
    </row>
    <row r="215" spans="8:13" ht="12.75">
      <c r="H215" s="2"/>
      <c r="I215" s="3"/>
      <c r="J215" s="2"/>
      <c r="K215" s="3"/>
      <c r="L215" s="2"/>
      <c r="M215" s="2"/>
    </row>
    <row r="216" spans="8:13" ht="12.75">
      <c r="H216" s="2"/>
      <c r="I216" s="3"/>
      <c r="J216" s="2"/>
      <c r="K216" s="3"/>
      <c r="L216" s="2"/>
      <c r="M216" s="2"/>
    </row>
    <row r="217" spans="8:13" ht="12.75">
      <c r="H217" s="2"/>
      <c r="I217" s="3"/>
      <c r="J217" s="2"/>
      <c r="K217" s="3"/>
      <c r="L217" s="2"/>
      <c r="M217" s="2"/>
    </row>
  </sheetData>
  <mergeCells count="3">
    <mergeCell ref="A48:K49"/>
    <mergeCell ref="H5:J5"/>
    <mergeCell ref="D5:F5"/>
  </mergeCells>
  <printOptions horizontalCentered="1"/>
  <pageMargins left="0.5" right="0.5" top="1" bottom="1" header="0.5" footer="0.5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5"/>
  <sheetViews>
    <sheetView workbookViewId="0" topLeftCell="A25">
      <selection activeCell="E57" sqref="E57"/>
    </sheetView>
  </sheetViews>
  <sheetFormatPr defaultColWidth="9.140625" defaultRowHeight="12.75"/>
  <cols>
    <col min="1" max="1" width="25.7109375" style="0" customWidth="1"/>
    <col min="2" max="2" width="5.7109375" style="0" customWidth="1"/>
    <col min="3" max="4" width="10.8515625" style="0" customWidth="1"/>
    <col min="5" max="5" width="11.00390625" style="0" customWidth="1"/>
    <col min="6" max="6" width="13.57421875" style="0" customWidth="1"/>
    <col min="7" max="7" width="11.00390625" style="0" customWidth="1"/>
    <col min="8" max="8" width="11.57421875" style="0" customWidth="1"/>
  </cols>
  <sheetData>
    <row r="1" spans="1:2" ht="12.75">
      <c r="A1" s="1" t="s">
        <v>8</v>
      </c>
      <c r="B1" s="1"/>
    </row>
    <row r="3" spans="1:2" ht="12.75">
      <c r="A3" s="1" t="s">
        <v>72</v>
      </c>
      <c r="B3" s="1"/>
    </row>
    <row r="4" spans="1:2" ht="12.75">
      <c r="A4" s="1"/>
      <c r="B4" s="1"/>
    </row>
    <row r="5" spans="1:2" ht="12.75">
      <c r="A5" s="1"/>
      <c r="B5" s="1"/>
    </row>
    <row r="8" spans="3:42" ht="12.75">
      <c r="C8" s="2"/>
      <c r="D8" s="2"/>
      <c r="E8" s="2" t="s">
        <v>29</v>
      </c>
      <c r="F8" s="2" t="s">
        <v>32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3:42" ht="12.75">
      <c r="C9" s="2" t="s">
        <v>26</v>
      </c>
      <c r="D9" s="2" t="s">
        <v>26</v>
      </c>
      <c r="E9" s="2" t="s">
        <v>30</v>
      </c>
      <c r="F9" s="2" t="s">
        <v>33</v>
      </c>
      <c r="G9" s="2" t="s">
        <v>35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3:42" ht="12.75">
      <c r="C10" s="3" t="s">
        <v>28</v>
      </c>
      <c r="D10" s="2" t="s">
        <v>27</v>
      </c>
      <c r="E10" s="2" t="s">
        <v>31</v>
      </c>
      <c r="F10" s="3" t="s">
        <v>34</v>
      </c>
      <c r="G10" s="3" t="s">
        <v>36</v>
      </c>
      <c r="H10" s="3" t="s">
        <v>1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2:42" ht="12.75">
      <c r="B11" s="2" t="s">
        <v>17</v>
      </c>
      <c r="C11" s="2" t="s">
        <v>9</v>
      </c>
      <c r="D11" s="2" t="s">
        <v>9</v>
      </c>
      <c r="E11" s="2" t="s">
        <v>9</v>
      </c>
      <c r="F11" s="2" t="s">
        <v>9</v>
      </c>
      <c r="G11" s="2" t="s">
        <v>9</v>
      </c>
      <c r="H11" s="2" t="s">
        <v>9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3" ht="12.75">
      <c r="A13" t="s">
        <v>77</v>
      </c>
    </row>
    <row r="14" spans="1:2" ht="12.75" customHeight="1">
      <c r="A14" s="30" t="s">
        <v>71</v>
      </c>
      <c r="B14" s="30"/>
    </row>
    <row r="15" spans="1:2" ht="7.5" customHeight="1">
      <c r="A15" s="31"/>
      <c r="B15" s="30"/>
    </row>
    <row r="17" spans="1:29" ht="12.75">
      <c r="A17" t="s">
        <v>52</v>
      </c>
      <c r="C17" s="6">
        <v>42202</v>
      </c>
      <c r="D17" s="6">
        <v>4100</v>
      </c>
      <c r="E17" s="6">
        <v>-3653</v>
      </c>
      <c r="F17" s="6">
        <v>-44391</v>
      </c>
      <c r="G17" s="6">
        <v>13132</v>
      </c>
      <c r="H17" s="6">
        <f>SUM(C17:G17)</f>
        <v>11390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3:29" ht="12.75">
      <c r="C18" s="6"/>
      <c r="D18" s="6"/>
      <c r="E18" s="6"/>
      <c r="F18" s="6"/>
      <c r="G18" s="6"/>
      <c r="H18" s="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2.75">
      <c r="A19" t="s">
        <v>65</v>
      </c>
      <c r="C19" s="6"/>
      <c r="D19" s="6"/>
      <c r="E19" s="6"/>
      <c r="F19" s="34"/>
      <c r="G19" s="6"/>
      <c r="H19" s="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2.75">
      <c r="A20" t="s">
        <v>51</v>
      </c>
      <c r="B20" s="2" t="s">
        <v>92</v>
      </c>
      <c r="C20" s="6">
        <v>0</v>
      </c>
      <c r="D20" s="6">
        <v>0</v>
      </c>
      <c r="E20" s="6">
        <v>0</v>
      </c>
      <c r="F20" s="34">
        <v>-1076</v>
      </c>
      <c r="G20" s="6">
        <v>-657</v>
      </c>
      <c r="H20" s="6">
        <f>SUM(C20:G20)</f>
        <v>-1733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.75">
      <c r="A21" t="s">
        <v>47</v>
      </c>
      <c r="B21" s="2" t="s">
        <v>92</v>
      </c>
      <c r="C21" s="6">
        <v>0</v>
      </c>
      <c r="D21" s="6">
        <v>0</v>
      </c>
      <c r="E21" s="6">
        <v>0</v>
      </c>
      <c r="F21" s="34">
        <v>1804</v>
      </c>
      <c r="G21" s="6">
        <v>0</v>
      </c>
      <c r="H21" s="6">
        <f>SUM(C21:G21)</f>
        <v>1804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.75">
      <c r="A22" s="41" t="s">
        <v>61</v>
      </c>
      <c r="B22" s="50" t="s">
        <v>92</v>
      </c>
      <c r="C22" s="7">
        <v>0</v>
      </c>
      <c r="D22" s="7">
        <v>0</v>
      </c>
      <c r="E22" s="7">
        <v>0</v>
      </c>
      <c r="F22" s="42">
        <v>-818</v>
      </c>
      <c r="G22" s="7">
        <v>0</v>
      </c>
      <c r="H22" s="7">
        <f>SUM(C22:G22)</f>
        <v>-818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2.75">
      <c r="A23" s="43" t="s">
        <v>73</v>
      </c>
      <c r="C23" s="6">
        <f aca="true" t="shared" si="0" ref="C23:H23">SUM(C17:C22)</f>
        <v>42202</v>
      </c>
      <c r="D23" s="6">
        <f t="shared" si="0"/>
        <v>4100</v>
      </c>
      <c r="E23" s="6">
        <f t="shared" si="0"/>
        <v>-3653</v>
      </c>
      <c r="F23" s="6">
        <f t="shared" si="0"/>
        <v>-44481</v>
      </c>
      <c r="G23" s="6">
        <f t="shared" si="0"/>
        <v>12475</v>
      </c>
      <c r="H23" s="6">
        <f t="shared" si="0"/>
        <v>10643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3:29" ht="12.75">
      <c r="C24" s="6"/>
      <c r="D24" s="6"/>
      <c r="E24" s="6"/>
      <c r="F24" s="34"/>
      <c r="G24" s="6"/>
      <c r="H24" s="6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.75">
      <c r="A25" t="s">
        <v>74</v>
      </c>
      <c r="C25" s="6">
        <v>0</v>
      </c>
      <c r="D25" s="6">
        <v>0</v>
      </c>
      <c r="E25" s="6">
        <v>0</v>
      </c>
      <c r="F25" s="34">
        <f>+'IncomeStat.'!H38</f>
        <v>-1709</v>
      </c>
      <c r="G25" s="6">
        <v>0</v>
      </c>
      <c r="H25" s="6">
        <f>SUM(C25:G25)</f>
        <v>-1709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3:29" ht="12.75">
      <c r="C26" s="6"/>
      <c r="D26" s="6"/>
      <c r="E26" s="6"/>
      <c r="F26" s="34"/>
      <c r="G26" s="6"/>
      <c r="H26" s="6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.75">
      <c r="A27" t="s">
        <v>14</v>
      </c>
      <c r="C27" s="6">
        <v>0</v>
      </c>
      <c r="D27" s="6">
        <v>0</v>
      </c>
      <c r="E27" s="34">
        <f>1312</f>
        <v>1312</v>
      </c>
      <c r="F27" s="6">
        <v>0</v>
      </c>
      <c r="G27" s="6">
        <v>0</v>
      </c>
      <c r="H27" s="6">
        <f>SUM(C27:G27)</f>
        <v>1312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.75">
      <c r="A28" s="14" t="s">
        <v>15</v>
      </c>
      <c r="C28" s="6"/>
      <c r="D28" s="6"/>
      <c r="E28" s="34"/>
      <c r="F28" s="6"/>
      <c r="G28" s="6"/>
      <c r="H28" s="6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2:29" ht="12.75">
      <c r="B29" s="14"/>
      <c r="C29" s="11"/>
      <c r="D29" s="6"/>
      <c r="E29" s="6"/>
      <c r="F29" s="11"/>
      <c r="G29" s="11"/>
      <c r="H29" s="1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3:29" ht="12.75">
      <c r="C30" s="24"/>
      <c r="D30" s="24"/>
      <c r="E30" s="24"/>
      <c r="F30" s="24"/>
      <c r="G30" s="24"/>
      <c r="H30" s="2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.75">
      <c r="A31" s="1" t="s">
        <v>75</v>
      </c>
      <c r="B31" s="1"/>
      <c r="C31" s="7">
        <f aca="true" t="shared" si="1" ref="C31:H31">SUM(C23:C29)</f>
        <v>42202</v>
      </c>
      <c r="D31" s="7">
        <f t="shared" si="1"/>
        <v>4100</v>
      </c>
      <c r="E31" s="7">
        <f t="shared" si="1"/>
        <v>-2341</v>
      </c>
      <c r="F31" s="7">
        <f t="shared" si="1"/>
        <v>-46190</v>
      </c>
      <c r="G31" s="7">
        <f t="shared" si="1"/>
        <v>12475</v>
      </c>
      <c r="H31" s="7">
        <f t="shared" si="1"/>
        <v>10246</v>
      </c>
      <c r="I31" s="2"/>
      <c r="J31" s="33">
        <f>+H31-BalanceSheet!F38</f>
        <v>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3:29" ht="12.75">
      <c r="C32" s="2"/>
      <c r="D32" s="2"/>
      <c r="E32" s="2"/>
      <c r="F32" s="3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3:29" ht="12.75">
      <c r="C33" s="2"/>
      <c r="D33" s="2"/>
      <c r="E33" s="2"/>
      <c r="F33" s="3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.75" hidden="1">
      <c r="A34" t="str">
        <f>+A13</f>
        <v>6 months ended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.75" hidden="1">
      <c r="A35" s="30" t="s">
        <v>76</v>
      </c>
      <c r="B35" s="30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7.5" customHeight="1" hidden="1">
      <c r="A36" s="31"/>
      <c r="B36" s="30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3:29" ht="12.75" hidden="1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.75" hidden="1">
      <c r="A38" t="s">
        <v>16</v>
      </c>
      <c r="C38" s="6">
        <v>42202</v>
      </c>
      <c r="D38" s="6">
        <v>4100</v>
      </c>
      <c r="E38" s="6">
        <v>-3059</v>
      </c>
      <c r="F38" s="6">
        <v>-45500</v>
      </c>
      <c r="G38" s="6">
        <v>13132</v>
      </c>
      <c r="H38" s="6">
        <f>SUM(C38:G38)</f>
        <v>10875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3:29" ht="12.75" hidden="1">
      <c r="C39" s="6"/>
      <c r="D39" s="6"/>
      <c r="E39" s="6"/>
      <c r="F39" s="6"/>
      <c r="G39" s="6"/>
      <c r="H39" s="6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.75" hidden="1">
      <c r="A40" t="s">
        <v>65</v>
      </c>
      <c r="C40" s="6"/>
      <c r="D40" s="6"/>
      <c r="E40" s="6"/>
      <c r="F40" s="6"/>
      <c r="G40" s="6"/>
      <c r="H40" s="6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.75" hidden="1">
      <c r="A41" t="s">
        <v>51</v>
      </c>
      <c r="C41" s="6"/>
      <c r="D41" s="6"/>
      <c r="E41" s="6"/>
      <c r="F41" s="6">
        <v>0</v>
      </c>
      <c r="G41" s="6">
        <v>-657</v>
      </c>
      <c r="H41" s="6">
        <f>SUM(C41:G41)</f>
        <v>-657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.75" hidden="1">
      <c r="A42" t="s">
        <v>47</v>
      </c>
      <c r="C42" s="6"/>
      <c r="D42" s="6"/>
      <c r="E42" s="6"/>
      <c r="F42" s="6">
        <v>2031</v>
      </c>
      <c r="G42" s="6">
        <v>0</v>
      </c>
      <c r="H42" s="6">
        <f>SUM(C42:G42)</f>
        <v>2031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.75" hidden="1">
      <c r="A43" t="s">
        <v>61</v>
      </c>
      <c r="C43" s="2"/>
      <c r="D43" s="2"/>
      <c r="E43" s="2"/>
      <c r="F43" s="6">
        <v>-839</v>
      </c>
      <c r="G43" s="6">
        <v>0</v>
      </c>
      <c r="H43" s="6">
        <f>SUM(C43:G43)</f>
        <v>-839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3:29" ht="12.75" hidden="1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.75" hidden="1">
      <c r="A45" t="s">
        <v>53</v>
      </c>
      <c r="C45" s="6">
        <v>0</v>
      </c>
      <c r="D45" s="6">
        <v>0</v>
      </c>
      <c r="E45" s="6">
        <v>0</v>
      </c>
      <c r="F45" s="37">
        <v>-2259</v>
      </c>
      <c r="G45" s="6">
        <v>0</v>
      </c>
      <c r="H45" s="6">
        <f>SUM(C45:G45)</f>
        <v>-2259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.75" hidden="1">
      <c r="A46" s="14"/>
      <c r="B46" s="14"/>
      <c r="C46" s="2"/>
      <c r="D46" s="2"/>
      <c r="E46" s="2"/>
      <c r="F46" s="2"/>
      <c r="G46" s="2"/>
      <c r="H46" s="6">
        <f>SUM(C46:G46)</f>
        <v>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s="5" customFormat="1" ht="12.75" hidden="1">
      <c r="A47" t="s">
        <v>14</v>
      </c>
      <c r="C47" s="6">
        <v>0</v>
      </c>
      <c r="D47" s="6">
        <v>0</v>
      </c>
      <c r="E47" s="34">
        <v>-87</v>
      </c>
      <c r="F47" s="6">
        <v>0</v>
      </c>
      <c r="G47" s="6">
        <v>0</v>
      </c>
      <c r="H47" s="6">
        <f>SUM(C47:G47)</f>
        <v>-87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 ht="12.75" hidden="1">
      <c r="A48" s="14" t="s">
        <v>15</v>
      </c>
      <c r="B48" s="14"/>
      <c r="C48" s="3"/>
      <c r="D48" s="2"/>
      <c r="E48" s="2"/>
      <c r="F48" s="3"/>
      <c r="G48" s="3"/>
      <c r="H48" s="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3:29" ht="12.75" hidden="1">
      <c r="C49" s="25"/>
      <c r="D49" s="25"/>
      <c r="E49" s="25"/>
      <c r="F49" s="25"/>
      <c r="G49" s="25"/>
      <c r="H49" s="25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.75" hidden="1">
      <c r="A50" s="1" t="s">
        <v>54</v>
      </c>
      <c r="B50" s="1"/>
      <c r="C50" s="26">
        <f aca="true" t="shared" si="2" ref="C50:H50">+SUM(C38:C47)</f>
        <v>42202</v>
      </c>
      <c r="D50" s="26">
        <f t="shared" si="2"/>
        <v>4100</v>
      </c>
      <c r="E50" s="26">
        <f t="shared" si="2"/>
        <v>-3146</v>
      </c>
      <c r="F50" s="26">
        <f t="shared" si="2"/>
        <v>-46567</v>
      </c>
      <c r="G50" s="26">
        <f t="shared" si="2"/>
        <v>12475</v>
      </c>
      <c r="H50" s="26">
        <f t="shared" si="2"/>
        <v>9064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3" spans="1:11" ht="12.75" customHeight="1">
      <c r="A53" s="53" t="s">
        <v>93</v>
      </c>
      <c r="B53" s="53"/>
      <c r="C53" s="53"/>
      <c r="D53" s="53"/>
      <c r="E53" s="53"/>
      <c r="F53" s="53"/>
      <c r="G53" s="53"/>
      <c r="H53" s="53"/>
      <c r="I53" s="27"/>
      <c r="J53" s="27"/>
      <c r="K53" s="27"/>
    </row>
    <row r="54" spans="1:11" ht="12.75">
      <c r="A54" s="53"/>
      <c r="B54" s="53"/>
      <c r="C54" s="53"/>
      <c r="D54" s="53"/>
      <c r="E54" s="53"/>
      <c r="F54" s="53"/>
      <c r="G54" s="53"/>
      <c r="H54" s="53"/>
      <c r="I54" s="27"/>
      <c r="J54" s="27"/>
      <c r="K54" s="27"/>
    </row>
    <row r="55" spans="1:8" ht="12.75">
      <c r="A55" s="53"/>
      <c r="B55" s="53"/>
      <c r="C55" s="53"/>
      <c r="D55" s="53"/>
      <c r="E55" s="53"/>
      <c r="F55" s="53"/>
      <c r="G55" s="53"/>
      <c r="H55" s="53"/>
    </row>
  </sheetData>
  <mergeCells count="1">
    <mergeCell ref="A53:H55"/>
  </mergeCells>
  <printOptions horizontalCentered="1"/>
  <pageMargins left="0.5" right="0.25" top="1" bottom="1" header="0.5" footer="0.5"/>
  <pageSetup fitToHeight="1" fitToWidth="1"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46.00390625" style="0" customWidth="1"/>
    <col min="3" max="3" width="4.140625" style="0" customWidth="1"/>
    <col min="4" max="4" width="14.28125" style="0" customWidth="1"/>
    <col min="5" max="5" width="6.28125" style="0" customWidth="1"/>
  </cols>
  <sheetData>
    <row r="1" ht="12.75">
      <c r="A1" s="1" t="s">
        <v>8</v>
      </c>
    </row>
    <row r="3" ht="12.75">
      <c r="A3" s="15" t="s">
        <v>78</v>
      </c>
    </row>
    <row r="4" ht="12.75">
      <c r="A4" s="16"/>
    </row>
    <row r="5" spans="4:5" ht="12.75">
      <c r="D5" s="2" t="s">
        <v>77</v>
      </c>
      <c r="E5" s="2"/>
    </row>
    <row r="6" spans="4:5" ht="12.75">
      <c r="D6" s="32" t="s">
        <v>71</v>
      </c>
      <c r="E6" s="32"/>
    </row>
    <row r="7" spans="4:5" ht="12.75">
      <c r="D7" s="2" t="s">
        <v>9</v>
      </c>
      <c r="E7" s="2"/>
    </row>
    <row r="9" spans="4:5" ht="12.75">
      <c r="D9" s="6"/>
      <c r="E9" s="2"/>
    </row>
    <row r="10" spans="1:5" ht="12.75" customHeight="1">
      <c r="A10" s="10" t="s">
        <v>81</v>
      </c>
      <c r="D10" s="11">
        <v>7039</v>
      </c>
      <c r="E10" s="2"/>
    </row>
    <row r="11" spans="1:5" ht="12.75">
      <c r="A11" s="10"/>
      <c r="D11" s="6"/>
      <c r="E11" s="2"/>
    </row>
    <row r="12" spans="1:5" ht="12.75" customHeight="1">
      <c r="A12" s="10" t="s">
        <v>80</v>
      </c>
      <c r="D12" s="11">
        <v>302</v>
      </c>
      <c r="E12" s="2"/>
    </row>
    <row r="13" spans="1:5" ht="12.75">
      <c r="A13" s="10"/>
      <c r="D13" s="6"/>
      <c r="E13" s="2"/>
    </row>
    <row r="14" spans="1:5" ht="12.75" customHeight="1">
      <c r="A14" s="10" t="s">
        <v>82</v>
      </c>
      <c r="D14" s="7">
        <v>9332</v>
      </c>
      <c r="E14" s="2"/>
    </row>
    <row r="15" spans="1:5" ht="12.75">
      <c r="A15" s="10"/>
      <c r="D15" s="6"/>
      <c r="E15" s="2"/>
    </row>
    <row r="16" spans="1:5" ht="12.75">
      <c r="A16" s="10" t="s">
        <v>62</v>
      </c>
      <c r="D16" s="6">
        <f>SUM(D10:D14)</f>
        <v>16673</v>
      </c>
      <c r="E16" s="2"/>
    </row>
    <row r="17" spans="1:5" ht="12.75">
      <c r="A17" s="10"/>
      <c r="D17" s="6"/>
      <c r="E17" s="2"/>
    </row>
    <row r="18" spans="1:5" ht="12.75">
      <c r="A18" s="10" t="s">
        <v>55</v>
      </c>
      <c r="D18" s="6">
        <v>1168</v>
      </c>
      <c r="E18" s="2"/>
    </row>
    <row r="19" spans="1:5" ht="12.75">
      <c r="A19" s="10"/>
      <c r="D19" s="6"/>
      <c r="E19" s="2"/>
    </row>
    <row r="20" spans="1:5" ht="12.75">
      <c r="A20" s="10" t="s">
        <v>64</v>
      </c>
      <c r="D20" s="6">
        <v>-22130</v>
      </c>
      <c r="E20" s="2"/>
    </row>
    <row r="21" spans="1:5" ht="12.75">
      <c r="A21" s="10"/>
      <c r="D21" s="7"/>
      <c r="E21" s="2"/>
    </row>
    <row r="22" spans="1:5" ht="13.5" thickBot="1">
      <c r="A22" s="10" t="s">
        <v>79</v>
      </c>
      <c r="D22" s="13">
        <f>SUM(D16:D21)</f>
        <v>-4289</v>
      </c>
      <c r="E22" s="2"/>
    </row>
    <row r="23" spans="1:5" ht="12.75">
      <c r="A23" s="1"/>
      <c r="D23" s="11"/>
      <c r="E23" s="2"/>
    </row>
    <row r="24" spans="1:5" ht="12.75">
      <c r="A24" s="1"/>
      <c r="D24" s="11"/>
      <c r="E24" s="2"/>
    </row>
    <row r="25" spans="1:5" ht="12.75">
      <c r="A25" s="1"/>
      <c r="D25" s="11"/>
      <c r="E25" s="2"/>
    </row>
    <row r="26" spans="1:5" ht="12.75">
      <c r="A26" s="1"/>
      <c r="D26" s="11"/>
      <c r="E26" s="2"/>
    </row>
    <row r="27" spans="1:5" ht="12.75">
      <c r="A27" s="1"/>
      <c r="D27" s="11"/>
      <c r="E27" s="2"/>
    </row>
    <row r="28" spans="1:5" ht="12.75">
      <c r="A28" s="1"/>
      <c r="D28" s="11"/>
      <c r="E28" s="2"/>
    </row>
    <row r="29" spans="1:5" ht="12.75">
      <c r="A29" s="1"/>
      <c r="D29" s="11"/>
      <c r="E29" s="2"/>
    </row>
    <row r="30" spans="1:5" ht="12.75">
      <c r="A30" s="1"/>
      <c r="D30" s="11"/>
      <c r="E30" s="2"/>
    </row>
    <row r="31" spans="1:5" ht="12.75">
      <c r="A31" s="1"/>
      <c r="D31" s="11"/>
      <c r="E31" s="2"/>
    </row>
    <row r="32" ht="12.75">
      <c r="D32" s="5"/>
    </row>
    <row r="35" spans="1:5" ht="27.75" customHeight="1">
      <c r="A35" s="53" t="s">
        <v>94</v>
      </c>
      <c r="B35" s="53"/>
      <c r="C35" s="53"/>
      <c r="D35" s="53"/>
      <c r="E35" s="53"/>
    </row>
    <row r="36" spans="1:5" ht="12.75">
      <c r="A36" s="53"/>
      <c r="B36" s="53"/>
      <c r="C36" s="53"/>
      <c r="D36" s="53"/>
      <c r="E36" s="53"/>
    </row>
  </sheetData>
  <mergeCells count="1">
    <mergeCell ref="A35:E36"/>
  </mergeCells>
  <printOptions horizontalCentered="1"/>
  <pageMargins left="0.75" right="0.75" top="1" bottom="1" header="0.5" footer="0.5"/>
  <pageSetup horizontalDpi="600" verticalDpi="600" orientation="portrait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 Kent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Kent (M) Bhd</dc:creator>
  <cp:keywords/>
  <dc:description/>
  <cp:lastModifiedBy>Emily Wong</cp:lastModifiedBy>
  <cp:lastPrinted>2003-09-11T03:34:29Z</cp:lastPrinted>
  <dcterms:created xsi:type="dcterms:W3CDTF">2002-09-16T03:21:16Z</dcterms:created>
  <dcterms:modified xsi:type="dcterms:W3CDTF">2003-09-05T02:40:32Z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